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شهریور 1400\"/>
    </mc:Choice>
  </mc:AlternateContent>
  <xr:revisionPtr revIDLastSave="0" documentId="13_ncr:1_{01CFFD6C-F26B-400D-BDC0-1ABE810BD27E}" xr6:coauthVersionLast="47" xr6:coauthVersionMax="47" xr10:uidLastSave="{00000000-0000-0000-0000-000000000000}"/>
  <bookViews>
    <workbookView xWindow="-120" yWindow="-120" windowWidth="20730" windowHeight="11160" tabRatio="815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4" l="1"/>
  <c r="G10" i="15"/>
  <c r="E10" i="15"/>
  <c r="E8" i="15"/>
  <c r="E9" i="15"/>
  <c r="E7" i="15"/>
  <c r="C10" i="15"/>
  <c r="C9" i="15"/>
  <c r="C8" i="15"/>
  <c r="C7" i="15"/>
  <c r="E10" i="14"/>
  <c r="C10" i="14"/>
  <c r="K10" i="13"/>
  <c r="K9" i="13"/>
  <c r="K8" i="13"/>
  <c r="G10" i="13"/>
  <c r="G9" i="13"/>
  <c r="G8" i="13"/>
  <c r="I10" i="13"/>
  <c r="E10" i="13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8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9" i="12"/>
  <c r="I8" i="12"/>
  <c r="I29" i="11"/>
  <c r="C44" i="12"/>
  <c r="E44" i="12"/>
  <c r="G44" i="12"/>
  <c r="K44" i="12"/>
  <c r="M44" i="12"/>
  <c r="O44" i="12"/>
  <c r="I8" i="11"/>
  <c r="I30" i="11"/>
  <c r="K13" i="11" s="1"/>
  <c r="S8" i="11"/>
  <c r="S30" i="11"/>
  <c r="U12" i="11" s="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K16" i="11"/>
  <c r="K28" i="11"/>
  <c r="K8" i="11"/>
  <c r="O30" i="11"/>
  <c r="Q30" i="11"/>
  <c r="M30" i="11"/>
  <c r="E30" i="11"/>
  <c r="C30" i="11"/>
  <c r="G30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K27" i="11" s="1"/>
  <c r="I28" i="11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8" i="10"/>
  <c r="E38" i="10"/>
  <c r="G38" i="10"/>
  <c r="O38" i="10"/>
  <c r="M3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8" i="9"/>
  <c r="O54" i="9"/>
  <c r="M54" i="9"/>
  <c r="G54" i="9"/>
  <c r="E54" i="9"/>
  <c r="I18" i="8"/>
  <c r="K18" i="8"/>
  <c r="M18" i="8"/>
  <c r="O18" i="8"/>
  <c r="Q18" i="8"/>
  <c r="S18" i="8"/>
  <c r="S22" i="7"/>
  <c r="Q22" i="7"/>
  <c r="O22" i="7"/>
  <c r="M22" i="7"/>
  <c r="K22" i="7"/>
  <c r="I22" i="7"/>
  <c r="S11" i="6"/>
  <c r="K11" i="6"/>
  <c r="M11" i="6"/>
  <c r="O11" i="6"/>
  <c r="Q11" i="6"/>
  <c r="I13" i="4"/>
  <c r="I12" i="4"/>
  <c r="I11" i="4"/>
  <c r="I8" i="4"/>
  <c r="K17" i="4"/>
  <c r="AI38" i="3"/>
  <c r="AG38" i="3"/>
  <c r="AA38" i="3"/>
  <c r="W38" i="3"/>
  <c r="S38" i="3"/>
  <c r="Q38" i="3"/>
  <c r="Y26" i="1"/>
  <c r="Q44" i="12" l="1"/>
  <c r="I44" i="12"/>
  <c r="U10" i="11"/>
  <c r="U27" i="11"/>
  <c r="U23" i="11"/>
  <c r="U19" i="11"/>
  <c r="U15" i="11"/>
  <c r="U11" i="11"/>
  <c r="U9" i="11"/>
  <c r="U26" i="11"/>
  <c r="U22" i="11"/>
  <c r="U18" i="11"/>
  <c r="U14" i="11"/>
  <c r="U29" i="11"/>
  <c r="U25" i="11"/>
  <c r="U21" i="11"/>
  <c r="U17" i="11"/>
  <c r="U13" i="11"/>
  <c r="U8" i="11"/>
  <c r="U28" i="11"/>
  <c r="U24" i="11"/>
  <c r="U20" i="11"/>
  <c r="U16" i="11"/>
  <c r="K9" i="11"/>
  <c r="K24" i="11"/>
  <c r="K29" i="11"/>
  <c r="K20" i="11"/>
  <c r="K10" i="11"/>
  <c r="K12" i="11"/>
  <c r="K23" i="11"/>
  <c r="K19" i="11"/>
  <c r="K15" i="11"/>
  <c r="K11" i="11"/>
  <c r="K26" i="11"/>
  <c r="K22" i="11"/>
  <c r="K18" i="11"/>
  <c r="K14" i="11"/>
  <c r="K25" i="11"/>
  <c r="K21" i="11"/>
  <c r="K17" i="11"/>
  <c r="Q38" i="10"/>
  <c r="I38" i="10"/>
  <c r="Q54" i="9"/>
  <c r="I54" i="9"/>
  <c r="AK38" i="3"/>
  <c r="O26" i="1"/>
  <c r="K26" i="1"/>
  <c r="G26" i="1"/>
  <c r="E26" i="1"/>
  <c r="U26" i="1"/>
  <c r="W26" i="1"/>
  <c r="U30" i="11" l="1"/>
  <c r="K30" i="11"/>
</calcChain>
</file>

<file path=xl/sharedStrings.xml><?xml version="1.0" encoding="utf-8"?>
<sst xmlns="http://schemas.openxmlformats.org/spreadsheetml/2006/main" count="817" uniqueCount="221">
  <si>
    <t>صندوق سرمایه‌گذاری ثابت نامی مفید</t>
  </si>
  <si>
    <t>صورت وضعیت پورتفوی</t>
  </si>
  <si>
    <t>برای ماه منتهی به 1400/06/31</t>
  </si>
  <si>
    <t>نام شرکت</t>
  </si>
  <si>
    <t>1400/05/31</t>
  </si>
  <si>
    <t>تغییرات طی دوره</t>
  </si>
  <si>
    <t>1400/06/31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</si>
  <si>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</si>
  <si>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</si>
  <si>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</si>
  <si>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</si>
  <si>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</si>
  <si>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</si>
  <si>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</si>
  <si>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</si>
  <si>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پتروشیمی جم</t>
  </si>
  <si>
    <t>پلیمر آریا ساسول</t>
  </si>
  <si>
    <t>تولید و توسعه سرب روی ایرانیان</t>
  </si>
  <si>
    <t>س. و خدمات مدیریت صند. ب کشوری</t>
  </si>
  <si>
    <t>سپید ماکیان</t>
  </si>
  <si>
    <t>سرمایه گذاری صبا تامین</t>
  </si>
  <si>
    <t>سرمایه گذاری هامون صبا</t>
  </si>
  <si>
    <t>سرمایه‌گذاری‌غدیر(هلدینگ‌</t>
  </si>
  <si>
    <t>صنعت غذایی کورش</t>
  </si>
  <si>
    <t>فولاد  خوزستان</t>
  </si>
  <si>
    <t>فولاد مبارکه اصفهان</t>
  </si>
  <si>
    <t>گسترش صنایع روی ایرانیان</t>
  </si>
  <si>
    <t>توسعه سامانه ی نرم افزاری نگین</t>
  </si>
  <si>
    <t>ریل پرداز نو آفرین</t>
  </si>
  <si>
    <t>آریان کیمیا تک</t>
  </si>
  <si>
    <t>صندوق س.توسعه اندوخته آینده-س</t>
  </si>
  <si>
    <t>پالایش نفت بندرعباس</t>
  </si>
  <si>
    <t>تعداد اوراق تبعی</t>
  </si>
  <si>
    <t>قیمت اعمال</t>
  </si>
  <si>
    <t>تاریخ اعمال</t>
  </si>
  <si>
    <t>نرخ موثر</t>
  </si>
  <si>
    <t>اختیارف ت غکورش34200-01/03/04</t>
  </si>
  <si>
    <t>1401/03/04</t>
  </si>
  <si>
    <t/>
  </si>
  <si>
    <t>اختیار ف.تبعی فتوسا 010229</t>
  </si>
  <si>
    <t>1401/02/29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</si>
  <si>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</si>
  <si>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</si>
  <si>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</si>
  <si>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</si>
  <si>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</si>
  <si>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</si>
  <si>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</si>
  <si>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</si>
  <si>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</si>
  <si>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</si>
  <si>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</si>
  <si>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</si>
  <si>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</si>
  <si>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</si>
  <si>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</si>
  <si>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</si>
  <si>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</si>
  <si>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</si>
  <si>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</si>
  <si>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</si>
  <si>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</si>
  <si>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</si>
  <si>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</si>
  <si>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</si>
  <si>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</si>
  <si>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</si>
  <si>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</si>
  <si>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</si>
  <si>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</si>
  <si>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</si>
  <si>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</si>
  <si>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</si>
  <si>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</si>
  <si>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اسنادخزانه-م21بودجه97-000728</t>
  </si>
  <si>
    <t>1398/03/25</t>
  </si>
  <si>
    <t>1400/07/28</t>
  </si>
  <si>
    <t>اسنادخزانه-م23بودجه97-000824</t>
  </si>
  <si>
    <t>1398/03/19</t>
  </si>
  <si>
    <t>1400/08/24</t>
  </si>
  <si>
    <t>اسنادخزانه-م5بودجه99-020218</t>
  </si>
  <si>
    <t>1399/09/05</t>
  </si>
  <si>
    <t>1402/02/18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</si>
  <si>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</si>
  <si>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</si>
  <si>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</si>
  <si>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</si>
  <si>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</si>
  <si>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</si>
  <si>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</si>
  <si>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</si>
  <si>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</si>
  <si>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دولت4-ش.خ 0006</t>
  </si>
  <si>
    <t>1399/05/07</t>
  </si>
  <si>
    <t>1400/06/07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</si>
  <si>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</si>
  <si>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</si>
  <si>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</si>
  <si>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</si>
  <si>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</si>
  <si>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</si>
  <si>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مرابحه عام دولت4-ش.خ 0107</t>
  </si>
  <si>
    <t>1399/05/21</t>
  </si>
  <si>
    <t>1401/07/21</t>
  </si>
  <si>
    <t>مرابحه عام دولت4-ش.خ 0206</t>
  </si>
  <si>
    <t>1402/06/12</t>
  </si>
  <si>
    <t>مرابحه عام دولت5-ش.خ 0209</t>
  </si>
  <si>
    <t>1399/08/27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</si>
  <si>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</si>
  <si>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</si>
  <si>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</si>
  <si>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</si>
  <si>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</si>
  <si>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</si>
  <si>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</si>
  <si>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</si>
  <si>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</si>
  <si>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</si>
  <si>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مرابحه عام دولتی6-ش.خ0210</t>
  </si>
  <si>
    <t>1399/09/25</t>
  </si>
  <si>
    <t>1402/10/25</t>
  </si>
  <si>
    <t>منفعت دولت5-ش.خاص کاردان0108</t>
  </si>
  <si>
    <t>1398/08/18</t>
  </si>
  <si>
    <t>1401/08/18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</si>
  <si>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</si>
  <si>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</si>
  <si>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</si>
  <si>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</si>
  <si>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</si>
  <si>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</si>
  <si>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اسنادخزانه-م1بودجه99-010621</t>
  </si>
  <si>
    <t>1399/09/01</t>
  </si>
  <si>
    <t>1401/06/21</t>
  </si>
  <si>
    <t>صکوک اجاره مخابرات-3 ماهه 16%</t>
  </si>
  <si>
    <t>1397/02/30</t>
  </si>
  <si>
    <t>1401/02/30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</si>
  <si>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</si>
  <si>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</si>
  <si>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</si>
  <si>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</si>
  <si>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</si>
  <si>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</si>
  <si>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</si>
  <si>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</si>
  <si>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</si>
  <si>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</si>
  <si>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</si>
  <si>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</si>
  <si>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</si>
  <si>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</si>
  <si>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</si>
  <si>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</si>
  <si>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</si>
  <si>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</si>
  <si>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</si>
  <si>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</si>
  <si>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</si>
  <si>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</si>
  <si>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</si>
  <si>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</si>
  <si>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</si>
  <si>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</si>
  <si>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</si>
  <si>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</si>
  <si>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</si>
  <si>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</si>
  <si>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</si>
  <si>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</si>
  <si>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</si>
  <si>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</si>
  <si>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</si>
  <si>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</si>
  <si>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</si>
  <si>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</si>
  <si>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</si>
  <si>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1399/12/25</t>
  </si>
  <si>
    <t>1400/05/11</t>
  </si>
  <si>
    <t>1400/04/09</t>
  </si>
  <si>
    <t>1400/04/12</t>
  </si>
  <si>
    <t>1400/02/28</t>
  </si>
  <si>
    <t>1400/04/13</t>
  </si>
  <si>
    <t>1400/04/27</t>
  </si>
  <si>
    <t>1400/04/06</t>
  </si>
  <si>
    <t>لیزینگ کارآفرین</t>
  </si>
  <si>
    <t>1400/04/07</t>
  </si>
  <si>
    <t>بهای فروش</t>
  </si>
  <si>
    <t>ارزش دفتری</t>
  </si>
  <si>
    <t>سود و زیان ناشی از تغییر قیمت</t>
  </si>
  <si>
    <t>سود و زیان ناشی از فروش</t>
  </si>
  <si>
    <t>سپیدار سیستم آسیا</t>
  </si>
  <si>
    <t>گ.مدیریت ارزش سرمایه ص ب کشوری</t>
  </si>
  <si>
    <t>محصولات کاغذی لطیف</t>
  </si>
  <si>
    <t>فرآوری معدنی اپال کانی پارس</t>
  </si>
  <si>
    <t>اسنادخزانه-م20بودجه97-000324</t>
  </si>
  <si>
    <t>اسنادخزانه-م5بودجه98-000422</t>
  </si>
  <si>
    <t>اسنادخزانه-م16بودجه98-010503</t>
  </si>
  <si>
    <t>اسنادخزانه-م15بودجه98-010406</t>
  </si>
  <si>
    <t>اسنادخزانه-م6بودجه98-000519</t>
  </si>
  <si>
    <t>اسنادخزانه-م4بودجه98-000421</t>
  </si>
  <si>
    <t>اسنادخزانه-م16بودجه97-000407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</si>
  <si>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</si>
  <si>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</si>
  <si>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</si>
  <si>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</si>
  <si>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</si>
  <si>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</si>
  <si>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</si>
  <si>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</si>
  <si>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</si>
  <si>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</si>
  <si>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</si>
  <si>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</si>
  <si>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</si>
  <si>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</si>
  <si>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</si>
  <si>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1400/06/01</t>
  </si>
  <si>
    <t>جلوگیری از نوسانات ناگهانی</t>
  </si>
  <si>
    <t>-</t>
  </si>
  <si>
    <t>سایر درآمدها ی تنزیل سود سهام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</si>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</sst>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%"/>
    <numFmt numFmtId="165" formatCode="_(* #,##0_);_(* \(#,##0\);_(* &quot;-&quot;??_);_(@_)"/>
  </numFmts>
  <fonts count="7" x14ac:knownFonts="1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1"/>
      <name val="Calibri"/>
      <family val="2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0" fontId="2" fillId="0" borderId="0" xfId="1" applyNumberFormat="1" applyFont="1"/>
    <xf numFmtId="3" fontId="2" fillId="0" borderId="2" xfId="0" applyNumberFormat="1" applyFont="1" applyBorder="1"/>
    <xf numFmtId="3" fontId="2" fillId="0" borderId="0" xfId="0" applyNumberFormat="1" applyFont="1" applyFill="1"/>
    <xf numFmtId="165" fontId="2" fillId="0" borderId="0" xfId="2" applyNumberFormat="1" applyFont="1"/>
    <xf numFmtId="164" fontId="2" fillId="0" borderId="0" xfId="1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0" fontId="2" fillId="0" borderId="0" xfId="0" applyFont="1" applyAlignment="1">
      <alignment horizontal="right"/>
    </xf>
    <xf numFmtId="37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37" fontId="3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428625</xdr:colOff>
          <xdr:row>0</xdr:row>
          <xdr:rowOff>47625</xdr:rowOff>
        </xdr:from>
        <xdr:to>
          <xdr:col>11</xdr:col>
          <xdr:colOff>38100</xdr:colOff>
          <xdr:row>33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199247D-2BF3-47D5-8381-72DA79AACF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D70DB-21D0-480D-B516-A0B1866BBAE1}">
  <dimension ref="A1"/>
  <sheetViews>
    <sheetView rightToLeft="1" tabSelected="1" view="pageBreakPreview" zoomScale="60" zoomScaleNormal="100" workbookViewId="0">
      <selection activeCell="A2" sqref="A2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428625</xdr:colOff>
                <xdr:row>0</xdr:row>
                <xdr:rowOff>47625</xdr:rowOff>
              </from>
              <to>
                <xdr:col>11</xdr:col>
                <xdr:colOff>38100</xdr:colOff>
                <xdr:row>33</xdr:row>
                <xdr:rowOff>152400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5"/>
  <sheetViews>
    <sheetView rightToLeft="1" topLeftCell="A37" workbookViewId="0">
      <selection activeCell="I56" sqref="I56"/>
    </sheetView>
  </sheetViews>
  <sheetFormatPr defaultRowHeight="24" x14ac:dyDescent="0.55000000000000004"/>
  <cols>
    <col min="1" max="1" width="41.7109375" style="6" bestFit="1" customWidth="1"/>
    <col min="2" max="2" width="1" style="6" customWidth="1"/>
    <col min="3" max="3" width="11.42578125" style="6" bestFit="1" customWidth="1"/>
    <col min="4" max="4" width="1" style="6" customWidth="1"/>
    <col min="5" max="5" width="19.140625" style="6" bestFit="1" customWidth="1"/>
    <col min="6" max="6" width="1" style="6" customWidth="1"/>
    <col min="7" max="7" width="19.140625" style="6" bestFit="1" customWidth="1"/>
    <col min="8" max="8" width="1" style="6" customWidth="1"/>
    <col min="9" max="9" width="34.5703125" style="6" bestFit="1" customWidth="1"/>
    <col min="10" max="10" width="1" style="6" customWidth="1"/>
    <col min="11" max="11" width="11.42578125" style="6" bestFit="1" customWidth="1"/>
    <col min="12" max="12" width="1" style="6" customWidth="1"/>
    <col min="13" max="13" width="19.140625" style="6" bestFit="1" customWidth="1"/>
    <col min="14" max="14" width="1" style="6" customWidth="1"/>
    <col min="15" max="15" width="19.140625" style="6" bestFit="1" customWidth="1"/>
    <col min="16" max="16" width="1" style="6" customWidth="1"/>
    <col min="17" max="17" width="34.5703125" style="6" bestFit="1" customWidth="1"/>
    <col min="18" max="18" width="1" style="6" customWidth="1"/>
    <col min="19" max="19" width="9.140625" style="6" customWidth="1"/>
    <col min="20" max="16384" width="9.140625" style="6"/>
  </cols>
  <sheetData>
    <row r="2" spans="1:17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4.75" x14ac:dyDescent="0.55000000000000004">
      <c r="A3" s="26" t="s">
        <v>160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4.75" x14ac:dyDescent="0.55000000000000004">
      <c r="A6" s="28" t="s">
        <v>3</v>
      </c>
      <c r="C6" s="27" t="s">
        <v>162</v>
      </c>
      <c r="D6" s="27" t="s">
        <v>162</v>
      </c>
      <c r="E6" s="27" t="s">
        <v>162</v>
      </c>
      <c r="F6" s="27" t="s">
        <v>162</v>
      </c>
      <c r="G6" s="27" t="s">
        <v>162</v>
      </c>
      <c r="H6" s="27" t="s">
        <v>162</v>
      </c>
      <c r="I6" s="27" t="s">
        <v>162</v>
      </c>
      <c r="K6" s="27" t="s">
        <v>163</v>
      </c>
      <c r="L6" s="27" t="s">
        <v>163</v>
      </c>
      <c r="M6" s="27" t="s">
        <v>163</v>
      </c>
      <c r="N6" s="27" t="s">
        <v>163</v>
      </c>
      <c r="O6" s="27" t="s">
        <v>163</v>
      </c>
      <c r="P6" s="27" t="s">
        <v>163</v>
      </c>
      <c r="Q6" s="27" t="s">
        <v>163</v>
      </c>
    </row>
    <row r="7" spans="1:17" ht="24.75" x14ac:dyDescent="0.55000000000000004">
      <c r="A7" s="27" t="s">
        <v>3</v>
      </c>
      <c r="C7" s="27" t="s">
        <v>7</v>
      </c>
      <c r="E7" s="27" t="s">
        <v>185</v>
      </c>
      <c r="G7" s="27" t="s">
        <v>186</v>
      </c>
      <c r="I7" s="27" t="s">
        <v>187</v>
      </c>
      <c r="K7" s="27" t="s">
        <v>7</v>
      </c>
      <c r="M7" s="27" t="s">
        <v>185</v>
      </c>
      <c r="O7" s="27" t="s">
        <v>186</v>
      </c>
      <c r="Q7" s="27" t="s">
        <v>187</v>
      </c>
    </row>
    <row r="8" spans="1:17" x14ac:dyDescent="0.55000000000000004">
      <c r="A8" s="6" t="s">
        <v>30</v>
      </c>
      <c r="C8" s="6">
        <v>30000</v>
      </c>
      <c r="E8" s="6">
        <v>7445008541</v>
      </c>
      <c r="G8" s="6">
        <v>8169465600</v>
      </c>
      <c r="I8" s="6">
        <f>E8-G8</f>
        <v>-724457059</v>
      </c>
      <c r="K8" s="6">
        <v>30000</v>
      </c>
      <c r="M8" s="6">
        <v>7445008541</v>
      </c>
      <c r="O8" s="6">
        <v>8169465600</v>
      </c>
      <c r="Q8" s="6">
        <f>M8-O8</f>
        <v>-724457059</v>
      </c>
    </row>
    <row r="9" spans="1:17" x14ac:dyDescent="0.55000000000000004">
      <c r="A9" s="6" t="s">
        <v>15</v>
      </c>
      <c r="C9" s="6">
        <v>1500000</v>
      </c>
      <c r="E9" s="6">
        <v>70184900250</v>
      </c>
      <c r="G9" s="6">
        <v>69932457154</v>
      </c>
      <c r="I9" s="6">
        <f t="shared" ref="I9:I53" si="0">E9-G9</f>
        <v>252443096</v>
      </c>
      <c r="K9" s="6">
        <v>1500000</v>
      </c>
      <c r="M9" s="6">
        <v>70184900250</v>
      </c>
      <c r="O9" s="6">
        <v>79079006044</v>
      </c>
      <c r="Q9" s="6">
        <f t="shared" ref="Q9:Q53" si="1">M9-O9</f>
        <v>-8894105794</v>
      </c>
    </row>
    <row r="10" spans="1:17" x14ac:dyDescent="0.55000000000000004">
      <c r="A10" s="6" t="s">
        <v>16</v>
      </c>
      <c r="C10" s="6">
        <v>300000</v>
      </c>
      <c r="E10" s="6">
        <v>29842076835</v>
      </c>
      <c r="G10" s="6">
        <v>29992149494</v>
      </c>
      <c r="I10" s="6">
        <f t="shared" si="0"/>
        <v>-150072659</v>
      </c>
      <c r="K10" s="6">
        <v>300000</v>
      </c>
      <c r="M10" s="6">
        <v>29842076835</v>
      </c>
      <c r="O10" s="6">
        <v>33113919130</v>
      </c>
      <c r="Q10" s="6">
        <f t="shared" si="1"/>
        <v>-3271842295</v>
      </c>
    </row>
    <row r="11" spans="1:17" x14ac:dyDescent="0.55000000000000004">
      <c r="A11" s="6" t="s">
        <v>29</v>
      </c>
      <c r="C11" s="6">
        <v>34494</v>
      </c>
      <c r="E11" s="6">
        <v>1221365656</v>
      </c>
      <c r="G11" s="6">
        <v>1221056064</v>
      </c>
      <c r="I11" s="6">
        <f t="shared" si="0"/>
        <v>309592</v>
      </c>
      <c r="K11" s="6">
        <v>34494</v>
      </c>
      <c r="M11" s="6">
        <v>1221365656</v>
      </c>
      <c r="O11" s="6">
        <v>1221056064</v>
      </c>
      <c r="Q11" s="6">
        <f t="shared" si="1"/>
        <v>309592</v>
      </c>
    </row>
    <row r="12" spans="1:17" x14ac:dyDescent="0.55000000000000004">
      <c r="A12" s="6" t="s">
        <v>28</v>
      </c>
      <c r="C12" s="6">
        <v>1394767</v>
      </c>
      <c r="E12" s="6">
        <v>6411028662</v>
      </c>
      <c r="G12" s="6">
        <v>6419785503</v>
      </c>
      <c r="I12" s="6">
        <f t="shared" si="0"/>
        <v>-8756841</v>
      </c>
      <c r="K12" s="6">
        <v>1394767</v>
      </c>
      <c r="M12" s="6">
        <v>6411028662</v>
      </c>
      <c r="O12" s="6">
        <v>6419785503</v>
      </c>
      <c r="Q12" s="6">
        <f t="shared" si="1"/>
        <v>-8756841</v>
      </c>
    </row>
    <row r="13" spans="1:17" x14ac:dyDescent="0.55000000000000004">
      <c r="A13" s="6" t="s">
        <v>27</v>
      </c>
      <c r="C13" s="6">
        <v>650804</v>
      </c>
      <c r="E13" s="6">
        <v>6190489592</v>
      </c>
      <c r="G13" s="6">
        <v>6207372592</v>
      </c>
      <c r="I13" s="6">
        <f t="shared" si="0"/>
        <v>-16883000</v>
      </c>
      <c r="K13" s="6">
        <v>0</v>
      </c>
      <c r="M13" s="6">
        <v>6190489592</v>
      </c>
      <c r="O13" s="6">
        <v>6207372592</v>
      </c>
      <c r="Q13" s="6">
        <f t="shared" si="1"/>
        <v>-16883000</v>
      </c>
    </row>
    <row r="14" spans="1:17" x14ac:dyDescent="0.55000000000000004">
      <c r="A14" s="6" t="s">
        <v>22</v>
      </c>
      <c r="C14" s="6">
        <v>4500000</v>
      </c>
      <c r="E14" s="6">
        <v>61730505000</v>
      </c>
      <c r="G14" s="6">
        <v>61699624107</v>
      </c>
      <c r="I14" s="6">
        <f t="shared" si="0"/>
        <v>30880893</v>
      </c>
      <c r="K14" s="6">
        <v>4500000</v>
      </c>
      <c r="M14" s="6">
        <v>61730505000</v>
      </c>
      <c r="O14" s="6">
        <v>63058508621</v>
      </c>
      <c r="Q14" s="6">
        <f t="shared" si="1"/>
        <v>-1328003621</v>
      </c>
    </row>
    <row r="15" spans="1:17" x14ac:dyDescent="0.55000000000000004">
      <c r="A15" s="6" t="s">
        <v>25</v>
      </c>
      <c r="C15" s="6">
        <v>8223444</v>
      </c>
      <c r="E15" s="6">
        <v>82562596534</v>
      </c>
      <c r="G15" s="6">
        <v>83114765737</v>
      </c>
      <c r="I15" s="6">
        <f t="shared" si="0"/>
        <v>-552169203</v>
      </c>
      <c r="K15" s="6">
        <v>8223444</v>
      </c>
      <c r="M15" s="6">
        <v>82562596534</v>
      </c>
      <c r="O15" s="6">
        <v>85076763510</v>
      </c>
      <c r="Q15" s="6">
        <f t="shared" si="1"/>
        <v>-2514166976</v>
      </c>
    </row>
    <row r="16" spans="1:17" x14ac:dyDescent="0.55000000000000004">
      <c r="A16" s="6" t="s">
        <v>24</v>
      </c>
      <c r="C16" s="6">
        <v>4000000</v>
      </c>
      <c r="E16" s="6">
        <v>63738486000</v>
      </c>
      <c r="G16" s="6">
        <v>64257217080</v>
      </c>
      <c r="I16" s="6">
        <f t="shared" si="0"/>
        <v>-518731080</v>
      </c>
      <c r="K16" s="6">
        <v>4000000</v>
      </c>
      <c r="M16" s="6">
        <v>63738486000</v>
      </c>
      <c r="O16" s="6">
        <v>66144805459</v>
      </c>
      <c r="Q16" s="6">
        <f t="shared" si="1"/>
        <v>-2406319459</v>
      </c>
    </row>
    <row r="17" spans="1:17" x14ac:dyDescent="0.55000000000000004">
      <c r="A17" s="6" t="s">
        <v>31</v>
      </c>
      <c r="C17" s="6">
        <v>5000000</v>
      </c>
      <c r="E17" s="6">
        <v>29672392500</v>
      </c>
      <c r="G17" s="6">
        <v>29840762394</v>
      </c>
      <c r="I17" s="6">
        <f t="shared" si="0"/>
        <v>-168369894</v>
      </c>
      <c r="K17" s="6">
        <v>5000000</v>
      </c>
      <c r="M17" s="6">
        <v>29672392500</v>
      </c>
      <c r="O17" s="6">
        <v>29840762394</v>
      </c>
      <c r="Q17" s="6">
        <f t="shared" si="1"/>
        <v>-168369894</v>
      </c>
    </row>
    <row r="18" spans="1:17" x14ac:dyDescent="0.55000000000000004">
      <c r="A18" s="6" t="s">
        <v>20</v>
      </c>
      <c r="C18" s="6">
        <v>0</v>
      </c>
      <c r="E18" s="6">
        <v>0</v>
      </c>
      <c r="G18" s="6">
        <v>-3813094</v>
      </c>
      <c r="I18" s="6">
        <f t="shared" si="0"/>
        <v>3813094</v>
      </c>
      <c r="K18" s="6">
        <v>0</v>
      </c>
      <c r="M18" s="6">
        <v>0</v>
      </c>
      <c r="O18" s="6">
        <v>0</v>
      </c>
      <c r="Q18" s="6">
        <f t="shared" si="1"/>
        <v>0</v>
      </c>
    </row>
    <row r="19" spans="1:17" x14ac:dyDescent="0.55000000000000004">
      <c r="A19" s="6" t="s">
        <v>23</v>
      </c>
      <c r="C19" s="6">
        <v>0</v>
      </c>
      <c r="E19" s="6">
        <v>0</v>
      </c>
      <c r="G19" s="6">
        <v>167890046</v>
      </c>
      <c r="I19" s="6">
        <f t="shared" si="0"/>
        <v>-167890046</v>
      </c>
      <c r="K19" s="6">
        <v>0</v>
      </c>
      <c r="M19" s="6">
        <v>0</v>
      </c>
      <c r="O19" s="6">
        <v>0</v>
      </c>
      <c r="Q19" s="6">
        <f t="shared" si="1"/>
        <v>0</v>
      </c>
    </row>
    <row r="20" spans="1:17" x14ac:dyDescent="0.55000000000000004">
      <c r="A20" s="6" t="s">
        <v>19</v>
      </c>
      <c r="C20" s="6">
        <v>0</v>
      </c>
      <c r="E20" s="6">
        <v>0</v>
      </c>
      <c r="G20" s="6">
        <v>-66011545</v>
      </c>
      <c r="I20" s="6">
        <f t="shared" si="0"/>
        <v>66011545</v>
      </c>
      <c r="K20" s="6">
        <v>0</v>
      </c>
      <c r="M20" s="6">
        <v>0</v>
      </c>
      <c r="O20" s="6">
        <v>0</v>
      </c>
      <c r="Q20" s="6">
        <f t="shared" si="1"/>
        <v>0</v>
      </c>
    </row>
    <row r="21" spans="1:17" x14ac:dyDescent="0.55000000000000004">
      <c r="A21" s="6" t="s">
        <v>17</v>
      </c>
      <c r="C21" s="6">
        <v>0</v>
      </c>
      <c r="E21" s="6">
        <v>0</v>
      </c>
      <c r="G21" s="6">
        <v>-9036576</v>
      </c>
      <c r="I21" s="6">
        <f t="shared" si="0"/>
        <v>9036576</v>
      </c>
      <c r="K21" s="6">
        <v>0</v>
      </c>
      <c r="M21" s="6">
        <v>0</v>
      </c>
      <c r="O21" s="6">
        <v>0</v>
      </c>
      <c r="Q21" s="6">
        <f t="shared" si="1"/>
        <v>0</v>
      </c>
    </row>
    <row r="22" spans="1:17" x14ac:dyDescent="0.55000000000000004">
      <c r="A22" s="6" t="s">
        <v>26</v>
      </c>
      <c r="C22" s="6">
        <v>0</v>
      </c>
      <c r="E22" s="6">
        <v>0</v>
      </c>
      <c r="G22" s="6">
        <v>-4281272</v>
      </c>
      <c r="I22" s="6">
        <f t="shared" si="0"/>
        <v>4281272</v>
      </c>
      <c r="K22" s="6">
        <v>0</v>
      </c>
      <c r="M22" s="6">
        <v>0</v>
      </c>
      <c r="O22" s="6">
        <v>0</v>
      </c>
      <c r="Q22" s="6">
        <f t="shared" si="1"/>
        <v>0</v>
      </c>
    </row>
    <row r="23" spans="1:17" x14ac:dyDescent="0.55000000000000004">
      <c r="A23" s="6" t="s">
        <v>18</v>
      </c>
      <c r="C23" s="6">
        <v>0</v>
      </c>
      <c r="E23" s="6">
        <v>0</v>
      </c>
      <c r="G23" s="6">
        <v>-219486</v>
      </c>
      <c r="I23" s="6">
        <f t="shared" si="0"/>
        <v>219486</v>
      </c>
      <c r="K23" s="6">
        <v>0</v>
      </c>
      <c r="M23" s="6">
        <v>0</v>
      </c>
      <c r="O23" s="6">
        <v>0</v>
      </c>
      <c r="Q23" s="6">
        <f t="shared" si="1"/>
        <v>0</v>
      </c>
    </row>
    <row r="24" spans="1:17" x14ac:dyDescent="0.55000000000000004">
      <c r="A24" s="6" t="s">
        <v>21</v>
      </c>
      <c r="C24" s="6">
        <v>0</v>
      </c>
      <c r="E24" s="6">
        <v>0</v>
      </c>
      <c r="G24" s="6">
        <v>142630</v>
      </c>
      <c r="I24" s="6">
        <f t="shared" si="0"/>
        <v>-142630</v>
      </c>
      <c r="K24" s="6">
        <v>0</v>
      </c>
      <c r="M24" s="6">
        <v>0</v>
      </c>
      <c r="O24" s="6">
        <v>0</v>
      </c>
      <c r="Q24" s="6">
        <f t="shared" si="1"/>
        <v>0</v>
      </c>
    </row>
    <row r="25" spans="1:17" x14ac:dyDescent="0.55000000000000004">
      <c r="A25" s="6" t="s">
        <v>133</v>
      </c>
      <c r="C25" s="6">
        <v>511</v>
      </c>
      <c r="E25" s="6">
        <v>499101333</v>
      </c>
      <c r="G25" s="6">
        <v>499848579</v>
      </c>
      <c r="I25" s="6">
        <f t="shared" si="0"/>
        <v>-747246</v>
      </c>
      <c r="K25" s="6">
        <v>511</v>
      </c>
      <c r="M25" s="6">
        <v>499101333</v>
      </c>
      <c r="O25" s="6">
        <v>499848579</v>
      </c>
      <c r="Q25" s="6">
        <f t="shared" si="1"/>
        <v>-747246</v>
      </c>
    </row>
    <row r="26" spans="1:17" x14ac:dyDescent="0.55000000000000004">
      <c r="A26" s="6" t="s">
        <v>74</v>
      </c>
      <c r="C26" s="6">
        <v>279619</v>
      </c>
      <c r="E26" s="6">
        <v>275134924652</v>
      </c>
      <c r="G26" s="6">
        <v>271235785306</v>
      </c>
      <c r="I26" s="6">
        <f t="shared" si="0"/>
        <v>3899139346</v>
      </c>
      <c r="K26" s="6">
        <v>279619</v>
      </c>
      <c r="M26" s="6">
        <v>275134924652</v>
      </c>
      <c r="O26" s="6">
        <v>246510090157</v>
      </c>
      <c r="Q26" s="6">
        <f t="shared" si="1"/>
        <v>28624834495</v>
      </c>
    </row>
    <row r="27" spans="1:17" x14ac:dyDescent="0.55000000000000004">
      <c r="A27" s="6" t="s">
        <v>77</v>
      </c>
      <c r="C27" s="6">
        <v>14287</v>
      </c>
      <c r="E27" s="6">
        <v>13836722772</v>
      </c>
      <c r="G27" s="6">
        <v>13682508276</v>
      </c>
      <c r="I27" s="6">
        <f t="shared" si="0"/>
        <v>154214496</v>
      </c>
      <c r="K27" s="6">
        <v>14287</v>
      </c>
      <c r="M27" s="6">
        <v>13836722772</v>
      </c>
      <c r="O27" s="6">
        <v>12429054147</v>
      </c>
      <c r="Q27" s="6">
        <f t="shared" si="1"/>
        <v>1407668625</v>
      </c>
    </row>
    <row r="28" spans="1:17" x14ac:dyDescent="0.55000000000000004">
      <c r="A28" s="6" t="s">
        <v>53</v>
      </c>
      <c r="C28" s="6">
        <v>51884</v>
      </c>
      <c r="E28" s="6">
        <v>48970396766</v>
      </c>
      <c r="G28" s="6">
        <v>53537285683</v>
      </c>
      <c r="I28" s="6">
        <f t="shared" si="0"/>
        <v>-4566888917</v>
      </c>
      <c r="K28" s="6">
        <v>51884</v>
      </c>
      <c r="M28" s="6">
        <v>48970396766</v>
      </c>
      <c r="O28" s="6">
        <v>44607570574</v>
      </c>
      <c r="Q28" s="6">
        <f t="shared" si="1"/>
        <v>4362826192</v>
      </c>
    </row>
    <row r="29" spans="1:17" x14ac:dyDescent="0.55000000000000004">
      <c r="A29" s="6" t="s">
        <v>83</v>
      </c>
      <c r="C29" s="6">
        <v>41418</v>
      </c>
      <c r="E29" s="6">
        <v>40875220955</v>
      </c>
      <c r="G29" s="6">
        <v>40359039160</v>
      </c>
      <c r="I29" s="6">
        <f t="shared" si="0"/>
        <v>516181795</v>
      </c>
      <c r="K29" s="6">
        <v>41418</v>
      </c>
      <c r="M29" s="6">
        <v>40875220955</v>
      </c>
      <c r="O29" s="6">
        <v>36666548321</v>
      </c>
      <c r="Q29" s="6">
        <f t="shared" si="1"/>
        <v>4208672634</v>
      </c>
    </row>
    <row r="30" spans="1:17" x14ac:dyDescent="0.55000000000000004">
      <c r="A30" s="6" t="s">
        <v>89</v>
      </c>
      <c r="C30" s="6">
        <v>90670</v>
      </c>
      <c r="E30" s="6">
        <v>86308449987</v>
      </c>
      <c r="G30" s="6">
        <v>85320144810</v>
      </c>
      <c r="I30" s="6">
        <f t="shared" si="0"/>
        <v>988305177</v>
      </c>
      <c r="K30" s="6">
        <v>90670</v>
      </c>
      <c r="M30" s="6">
        <v>86308449987</v>
      </c>
      <c r="O30" s="6">
        <v>78569988315</v>
      </c>
      <c r="Q30" s="6">
        <f t="shared" si="1"/>
        <v>7738461672</v>
      </c>
    </row>
    <row r="31" spans="1:17" x14ac:dyDescent="0.55000000000000004">
      <c r="A31" s="6" t="s">
        <v>62</v>
      </c>
      <c r="C31" s="6">
        <v>324113</v>
      </c>
      <c r="E31" s="6">
        <v>281571065805</v>
      </c>
      <c r="G31" s="6">
        <v>278705454032</v>
      </c>
      <c r="I31" s="6">
        <f t="shared" si="0"/>
        <v>2865611773</v>
      </c>
      <c r="K31" s="6">
        <v>324113</v>
      </c>
      <c r="M31" s="6">
        <v>281571065805</v>
      </c>
      <c r="O31" s="6">
        <v>242213768775</v>
      </c>
      <c r="Q31" s="6">
        <f t="shared" si="1"/>
        <v>39357297030</v>
      </c>
    </row>
    <row r="32" spans="1:17" x14ac:dyDescent="0.55000000000000004">
      <c r="A32" s="6" t="s">
        <v>121</v>
      </c>
      <c r="C32" s="6">
        <v>450000</v>
      </c>
      <c r="E32" s="6">
        <v>449917987581</v>
      </c>
      <c r="G32" s="6">
        <v>451652623120</v>
      </c>
      <c r="I32" s="6">
        <f t="shared" si="0"/>
        <v>-1734635539</v>
      </c>
      <c r="K32" s="6">
        <v>450000</v>
      </c>
      <c r="M32" s="6">
        <v>449917987581</v>
      </c>
      <c r="O32" s="6">
        <v>434306267717</v>
      </c>
      <c r="Q32" s="6">
        <f t="shared" si="1"/>
        <v>15611719864</v>
      </c>
    </row>
    <row r="33" spans="1:17" x14ac:dyDescent="0.55000000000000004">
      <c r="A33" s="6" t="s">
        <v>59</v>
      </c>
      <c r="C33" s="6">
        <v>331607</v>
      </c>
      <c r="E33" s="6">
        <v>292129285738</v>
      </c>
      <c r="G33" s="6">
        <v>292051844988</v>
      </c>
      <c r="I33" s="6">
        <f t="shared" si="0"/>
        <v>77440750</v>
      </c>
      <c r="K33" s="6">
        <v>331607</v>
      </c>
      <c r="M33" s="6">
        <v>292129285738</v>
      </c>
      <c r="O33" s="6">
        <v>274626347852</v>
      </c>
      <c r="Q33" s="6">
        <f t="shared" si="1"/>
        <v>17502937886</v>
      </c>
    </row>
    <row r="34" spans="1:17" x14ac:dyDescent="0.55000000000000004">
      <c r="A34" s="6" t="s">
        <v>86</v>
      </c>
      <c r="C34" s="6">
        <v>67588</v>
      </c>
      <c r="E34" s="6">
        <v>65775396552</v>
      </c>
      <c r="G34" s="6">
        <v>64890492110</v>
      </c>
      <c r="I34" s="6">
        <f t="shared" si="0"/>
        <v>884904442</v>
      </c>
      <c r="K34" s="6">
        <v>67588</v>
      </c>
      <c r="M34" s="6">
        <v>65775396552</v>
      </c>
      <c r="O34" s="6">
        <v>59144603471</v>
      </c>
      <c r="Q34" s="6">
        <f t="shared" si="1"/>
        <v>6630793081</v>
      </c>
    </row>
    <row r="35" spans="1:17" x14ac:dyDescent="0.55000000000000004">
      <c r="A35" s="6" t="s">
        <v>56</v>
      </c>
      <c r="C35" s="6">
        <v>264279</v>
      </c>
      <c r="E35" s="6">
        <v>245875493415</v>
      </c>
      <c r="G35" s="6">
        <v>247855447311</v>
      </c>
      <c r="I35" s="6">
        <f t="shared" si="0"/>
        <v>-1979953896</v>
      </c>
      <c r="K35" s="6">
        <v>264279</v>
      </c>
      <c r="M35" s="6">
        <v>245875493415</v>
      </c>
      <c r="O35" s="6">
        <v>231864606733</v>
      </c>
      <c r="Q35" s="6">
        <f t="shared" si="1"/>
        <v>14010886682</v>
      </c>
    </row>
    <row r="36" spans="1:17" x14ac:dyDescent="0.55000000000000004">
      <c r="A36" s="6" t="s">
        <v>49</v>
      </c>
      <c r="C36" s="6">
        <v>97836</v>
      </c>
      <c r="E36" s="6">
        <v>93480613983</v>
      </c>
      <c r="G36" s="6">
        <v>91588026148</v>
      </c>
      <c r="I36" s="6">
        <f t="shared" si="0"/>
        <v>1892587835</v>
      </c>
      <c r="K36" s="6">
        <v>97836</v>
      </c>
      <c r="M36" s="6">
        <v>93480613983</v>
      </c>
      <c r="O36" s="6">
        <v>83345511207</v>
      </c>
      <c r="Q36" s="6">
        <f t="shared" si="1"/>
        <v>10135102776</v>
      </c>
    </row>
    <row r="37" spans="1:17" x14ac:dyDescent="0.55000000000000004">
      <c r="A37" s="6" t="s">
        <v>65</v>
      </c>
      <c r="C37" s="6">
        <v>28922</v>
      </c>
      <c r="E37" s="6">
        <v>24298260067</v>
      </c>
      <c r="G37" s="6">
        <v>24289976812</v>
      </c>
      <c r="I37" s="6">
        <f t="shared" si="0"/>
        <v>8283255</v>
      </c>
      <c r="K37" s="6">
        <v>28922</v>
      </c>
      <c r="M37" s="6">
        <v>24298260067</v>
      </c>
      <c r="O37" s="6">
        <v>22705770153</v>
      </c>
      <c r="Q37" s="6">
        <f t="shared" si="1"/>
        <v>1592489914</v>
      </c>
    </row>
    <row r="38" spans="1:17" x14ac:dyDescent="0.55000000000000004">
      <c r="A38" s="6" t="s">
        <v>71</v>
      </c>
      <c r="C38" s="6">
        <v>39390</v>
      </c>
      <c r="E38" s="6">
        <v>32674423477</v>
      </c>
      <c r="G38" s="6">
        <v>32351326489</v>
      </c>
      <c r="I38" s="6">
        <f t="shared" si="0"/>
        <v>323096988</v>
      </c>
      <c r="K38" s="6">
        <v>39390</v>
      </c>
      <c r="M38" s="6">
        <v>32674423477</v>
      </c>
      <c r="O38" s="6">
        <v>28965897029</v>
      </c>
      <c r="Q38" s="6">
        <f t="shared" si="1"/>
        <v>3708526448</v>
      </c>
    </row>
    <row r="39" spans="1:17" x14ac:dyDescent="0.55000000000000004">
      <c r="A39" s="6" t="s">
        <v>101</v>
      </c>
      <c r="C39" s="6">
        <v>100000</v>
      </c>
      <c r="E39" s="6">
        <v>95146851506</v>
      </c>
      <c r="G39" s="6">
        <v>94982781250</v>
      </c>
      <c r="I39" s="6">
        <f t="shared" si="0"/>
        <v>164070256</v>
      </c>
      <c r="K39" s="6">
        <v>100000</v>
      </c>
      <c r="M39" s="6">
        <v>95146851506</v>
      </c>
      <c r="O39" s="6">
        <v>95982600000</v>
      </c>
      <c r="Q39" s="6">
        <f t="shared" si="1"/>
        <v>-835748494</v>
      </c>
    </row>
    <row r="40" spans="1:17" x14ac:dyDescent="0.55000000000000004">
      <c r="A40" s="6" t="s">
        <v>95</v>
      </c>
      <c r="C40" s="6">
        <v>175000</v>
      </c>
      <c r="E40" s="6">
        <v>174968281250</v>
      </c>
      <c r="G40" s="6">
        <v>172343757031</v>
      </c>
      <c r="I40" s="6">
        <f t="shared" si="0"/>
        <v>2624524219</v>
      </c>
      <c r="K40" s="6">
        <v>175000</v>
      </c>
      <c r="M40" s="6">
        <v>174968281250</v>
      </c>
      <c r="O40" s="6">
        <v>171468915625</v>
      </c>
      <c r="Q40" s="6">
        <f t="shared" si="1"/>
        <v>3499365625</v>
      </c>
    </row>
    <row r="41" spans="1:17" x14ac:dyDescent="0.55000000000000004">
      <c r="A41" s="6" t="s">
        <v>98</v>
      </c>
      <c r="C41" s="6">
        <v>175000</v>
      </c>
      <c r="E41" s="6">
        <v>172469734193</v>
      </c>
      <c r="G41" s="6">
        <v>171468915625</v>
      </c>
      <c r="I41" s="6">
        <f t="shared" si="0"/>
        <v>1000818568</v>
      </c>
      <c r="K41" s="6">
        <v>175000</v>
      </c>
      <c r="M41" s="6">
        <v>172469734193</v>
      </c>
      <c r="O41" s="6">
        <v>174967931313</v>
      </c>
      <c r="Q41" s="6">
        <f t="shared" si="1"/>
        <v>-2498197120</v>
      </c>
    </row>
    <row r="42" spans="1:17" x14ac:dyDescent="0.55000000000000004">
      <c r="A42" s="6" t="s">
        <v>104</v>
      </c>
      <c r="C42" s="6">
        <v>200000</v>
      </c>
      <c r="E42" s="6">
        <v>188074105388</v>
      </c>
      <c r="G42" s="6">
        <v>187965925000</v>
      </c>
      <c r="I42" s="6">
        <f t="shared" si="0"/>
        <v>108180388</v>
      </c>
      <c r="K42" s="6">
        <v>200000</v>
      </c>
      <c r="M42" s="6">
        <v>188074105388</v>
      </c>
      <c r="O42" s="6">
        <v>186418325000</v>
      </c>
      <c r="Q42" s="6">
        <f t="shared" si="1"/>
        <v>1655780388</v>
      </c>
    </row>
    <row r="43" spans="1:17" x14ac:dyDescent="0.55000000000000004">
      <c r="A43" s="6" t="s">
        <v>124</v>
      </c>
      <c r="C43" s="6">
        <v>74976</v>
      </c>
      <c r="E43" s="6">
        <v>57762660299</v>
      </c>
      <c r="G43" s="6">
        <v>57720667594</v>
      </c>
      <c r="I43" s="6">
        <f t="shared" si="0"/>
        <v>41992705</v>
      </c>
      <c r="K43" s="6">
        <v>74976</v>
      </c>
      <c r="M43" s="6">
        <v>57762660299</v>
      </c>
      <c r="O43" s="6">
        <v>57720667594</v>
      </c>
      <c r="Q43" s="6">
        <f t="shared" si="1"/>
        <v>41992705</v>
      </c>
    </row>
    <row r="44" spans="1:17" x14ac:dyDescent="0.55000000000000004">
      <c r="A44" s="6" t="s">
        <v>127</v>
      </c>
      <c r="C44" s="6">
        <v>40000</v>
      </c>
      <c r="E44" s="6">
        <v>30459438226</v>
      </c>
      <c r="G44" s="6">
        <v>30490112473</v>
      </c>
      <c r="I44" s="6">
        <f t="shared" si="0"/>
        <v>-30674247</v>
      </c>
      <c r="K44" s="6">
        <v>40000</v>
      </c>
      <c r="M44" s="6">
        <v>30459438226</v>
      </c>
      <c r="O44" s="6">
        <v>30490112473</v>
      </c>
      <c r="Q44" s="6">
        <f t="shared" si="1"/>
        <v>-30674247</v>
      </c>
    </row>
    <row r="45" spans="1:17" x14ac:dyDescent="0.55000000000000004">
      <c r="A45" s="6" t="s">
        <v>106</v>
      </c>
      <c r="C45" s="6">
        <v>200000</v>
      </c>
      <c r="E45" s="6">
        <v>187916333990</v>
      </c>
      <c r="G45" s="6">
        <v>187597391808</v>
      </c>
      <c r="I45" s="6">
        <f t="shared" si="0"/>
        <v>318942182</v>
      </c>
      <c r="K45" s="6">
        <v>200000</v>
      </c>
      <c r="M45" s="6">
        <v>187916333990</v>
      </c>
      <c r="O45" s="6">
        <v>185715532957</v>
      </c>
      <c r="Q45" s="6">
        <f t="shared" si="1"/>
        <v>2200801033</v>
      </c>
    </row>
    <row r="46" spans="1:17" x14ac:dyDescent="0.55000000000000004">
      <c r="A46" s="6" t="s">
        <v>130</v>
      </c>
      <c r="C46" s="6">
        <v>14134</v>
      </c>
      <c r="E46" s="6">
        <v>11619490281</v>
      </c>
      <c r="G46" s="6">
        <v>11617848069</v>
      </c>
      <c r="I46" s="6">
        <f t="shared" si="0"/>
        <v>1642212</v>
      </c>
      <c r="K46" s="6">
        <v>14134</v>
      </c>
      <c r="M46" s="6">
        <v>11619490281</v>
      </c>
      <c r="O46" s="6">
        <v>11617848069</v>
      </c>
      <c r="Q46" s="6">
        <f t="shared" si="1"/>
        <v>1642212</v>
      </c>
    </row>
    <row r="47" spans="1:17" x14ac:dyDescent="0.55000000000000004">
      <c r="A47" s="6" t="s">
        <v>80</v>
      </c>
      <c r="C47" s="6">
        <v>79197</v>
      </c>
      <c r="E47" s="6">
        <v>57077701483</v>
      </c>
      <c r="G47" s="6">
        <v>57217867923</v>
      </c>
      <c r="I47" s="6">
        <f t="shared" si="0"/>
        <v>-140166440</v>
      </c>
      <c r="K47" s="6">
        <v>79197</v>
      </c>
      <c r="M47" s="6">
        <v>57077701483</v>
      </c>
      <c r="O47" s="6">
        <v>53874632272</v>
      </c>
      <c r="Q47" s="6">
        <f t="shared" si="1"/>
        <v>3203069211</v>
      </c>
    </row>
    <row r="48" spans="1:17" x14ac:dyDescent="0.55000000000000004">
      <c r="A48" s="6" t="s">
        <v>118</v>
      </c>
      <c r="C48" s="6">
        <v>200000</v>
      </c>
      <c r="E48" s="6">
        <v>187364234076</v>
      </c>
      <c r="G48" s="6">
        <v>187046291713</v>
      </c>
      <c r="I48" s="6">
        <f t="shared" si="0"/>
        <v>317942363</v>
      </c>
      <c r="K48" s="6">
        <v>200000</v>
      </c>
      <c r="M48" s="6">
        <v>187364234076</v>
      </c>
      <c r="O48" s="6">
        <v>185291809771</v>
      </c>
      <c r="Q48" s="6">
        <f t="shared" si="1"/>
        <v>2072424305</v>
      </c>
    </row>
    <row r="49" spans="1:17" x14ac:dyDescent="0.55000000000000004">
      <c r="A49" s="6" t="s">
        <v>115</v>
      </c>
      <c r="C49" s="6">
        <v>100000</v>
      </c>
      <c r="E49" s="6">
        <v>94546760293</v>
      </c>
      <c r="G49" s="6">
        <v>94432880937</v>
      </c>
      <c r="I49" s="6">
        <f t="shared" si="0"/>
        <v>113879356</v>
      </c>
      <c r="K49" s="6">
        <v>100000</v>
      </c>
      <c r="M49" s="6">
        <v>94546760293</v>
      </c>
      <c r="O49" s="6">
        <v>94432880937</v>
      </c>
      <c r="Q49" s="6">
        <f t="shared" si="1"/>
        <v>113879356</v>
      </c>
    </row>
    <row r="50" spans="1:17" x14ac:dyDescent="0.55000000000000004">
      <c r="A50" s="6" t="s">
        <v>109</v>
      </c>
      <c r="C50" s="6">
        <v>100000</v>
      </c>
      <c r="E50" s="6">
        <v>94414784218</v>
      </c>
      <c r="G50" s="6">
        <v>94357894531</v>
      </c>
      <c r="I50" s="6">
        <f t="shared" si="0"/>
        <v>56889687</v>
      </c>
      <c r="K50" s="6">
        <v>100000</v>
      </c>
      <c r="M50" s="6">
        <v>94414784218</v>
      </c>
      <c r="O50" s="6">
        <v>94281908306</v>
      </c>
      <c r="Q50" s="6">
        <f t="shared" si="1"/>
        <v>132875912</v>
      </c>
    </row>
    <row r="51" spans="1:17" x14ac:dyDescent="0.55000000000000004">
      <c r="A51" s="6" t="s">
        <v>112</v>
      </c>
      <c r="C51" s="6">
        <v>50000</v>
      </c>
      <c r="E51" s="6">
        <v>46826711131</v>
      </c>
      <c r="G51" s="6">
        <v>46762022846</v>
      </c>
      <c r="I51" s="6">
        <f t="shared" si="0"/>
        <v>64688285</v>
      </c>
      <c r="K51" s="6">
        <v>50000</v>
      </c>
      <c r="M51" s="6">
        <v>46826711131</v>
      </c>
      <c r="O51" s="6">
        <v>46710000000</v>
      </c>
      <c r="Q51" s="6">
        <f t="shared" si="1"/>
        <v>116711131</v>
      </c>
    </row>
    <row r="52" spans="1:17" x14ac:dyDescent="0.55000000000000004">
      <c r="A52" s="6" t="s">
        <v>68</v>
      </c>
      <c r="C52" s="6">
        <v>0</v>
      </c>
      <c r="E52" s="6">
        <v>0</v>
      </c>
      <c r="G52" s="6">
        <v>1825433408</v>
      </c>
      <c r="I52" s="6">
        <f t="shared" si="0"/>
        <v>-1825433408</v>
      </c>
      <c r="K52" s="6">
        <v>0</v>
      </c>
      <c r="M52" s="6">
        <v>0</v>
      </c>
      <c r="O52" s="6">
        <v>0</v>
      </c>
      <c r="Q52" s="6">
        <f t="shared" si="1"/>
        <v>0</v>
      </c>
    </row>
    <row r="53" spans="1:17" x14ac:dyDescent="0.55000000000000004">
      <c r="A53" s="6" t="s">
        <v>92</v>
      </c>
      <c r="C53" s="6">
        <v>0</v>
      </c>
      <c r="E53" s="6">
        <v>0</v>
      </c>
      <c r="G53" s="6">
        <v>362777070</v>
      </c>
      <c r="I53" s="6">
        <f t="shared" si="0"/>
        <v>-362777070</v>
      </c>
      <c r="K53" s="6">
        <v>0</v>
      </c>
      <c r="M53" s="6">
        <v>0</v>
      </c>
      <c r="O53" s="6">
        <v>0</v>
      </c>
      <c r="Q53" s="6">
        <f t="shared" si="1"/>
        <v>0</v>
      </c>
    </row>
    <row r="54" spans="1:17" ht="24.75" thickBot="1" x14ac:dyDescent="0.6">
      <c r="E54" s="7">
        <f>SUM(E8:E53)</f>
        <v>3708993278987</v>
      </c>
      <c r="G54" s="7">
        <f>SUM(G8:G53)</f>
        <v>3705151696530</v>
      </c>
      <c r="I54" s="7">
        <f>SUM(SUM(I8:I53))</f>
        <v>3841582457</v>
      </c>
      <c r="M54" s="7">
        <f>SUM(M8:M53)</f>
        <v>3708993278987</v>
      </c>
      <c r="O54" s="7">
        <f>SUM(O8:O53)</f>
        <v>3563760482264</v>
      </c>
      <c r="Q54" s="7">
        <f>SUM(Q8:Q53)</f>
        <v>145232796723</v>
      </c>
    </row>
    <row r="55" spans="1:17" ht="24.75" thickTop="1" x14ac:dyDescent="0.55000000000000004"/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6"/>
  <sheetViews>
    <sheetView rightToLeft="1" topLeftCell="A25" workbookViewId="0">
      <selection activeCell="I40" sqref="I40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7.42578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 x14ac:dyDescent="0.55000000000000004">
      <c r="A3" s="21" t="s">
        <v>160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 x14ac:dyDescent="0.55000000000000004">
      <c r="A6" s="22" t="s">
        <v>3</v>
      </c>
      <c r="C6" s="23" t="s">
        <v>162</v>
      </c>
      <c r="D6" s="23" t="s">
        <v>162</v>
      </c>
      <c r="E6" s="23" t="s">
        <v>162</v>
      </c>
      <c r="F6" s="23" t="s">
        <v>162</v>
      </c>
      <c r="G6" s="23" t="s">
        <v>162</v>
      </c>
      <c r="H6" s="23" t="s">
        <v>162</v>
      </c>
      <c r="I6" s="23" t="s">
        <v>162</v>
      </c>
      <c r="K6" s="23" t="s">
        <v>163</v>
      </c>
      <c r="L6" s="23" t="s">
        <v>163</v>
      </c>
      <c r="M6" s="23" t="s">
        <v>163</v>
      </c>
      <c r="N6" s="23" t="s">
        <v>163</v>
      </c>
      <c r="O6" s="23" t="s">
        <v>163</v>
      </c>
      <c r="P6" s="23" t="s">
        <v>163</v>
      </c>
      <c r="Q6" s="23" t="s">
        <v>163</v>
      </c>
    </row>
    <row r="7" spans="1:17" ht="24.75" x14ac:dyDescent="0.55000000000000004">
      <c r="A7" s="23" t="s">
        <v>3</v>
      </c>
      <c r="C7" s="23" t="s">
        <v>7</v>
      </c>
      <c r="E7" s="23" t="s">
        <v>185</v>
      </c>
      <c r="G7" s="23" t="s">
        <v>186</v>
      </c>
      <c r="I7" s="23" t="s">
        <v>188</v>
      </c>
      <c r="K7" s="23" t="s">
        <v>7</v>
      </c>
      <c r="M7" s="23" t="s">
        <v>185</v>
      </c>
      <c r="O7" s="23" t="s">
        <v>186</v>
      </c>
      <c r="Q7" s="23" t="s">
        <v>188</v>
      </c>
    </row>
    <row r="8" spans="1:17" x14ac:dyDescent="0.55000000000000004">
      <c r="A8" s="1" t="s">
        <v>26</v>
      </c>
      <c r="B8" s="6"/>
      <c r="C8" s="6">
        <v>6710</v>
      </c>
      <c r="D8" s="6"/>
      <c r="E8" s="6">
        <v>104053183</v>
      </c>
      <c r="F8" s="6"/>
      <c r="G8" s="6">
        <v>111095844</v>
      </c>
      <c r="H8" s="6"/>
      <c r="I8" s="6">
        <f>E8-G8</f>
        <v>-7042661</v>
      </c>
      <c r="J8" s="6"/>
      <c r="K8" s="6">
        <v>6710</v>
      </c>
      <c r="L8" s="6"/>
      <c r="M8" s="6">
        <v>104053183</v>
      </c>
      <c r="N8" s="6"/>
      <c r="O8" s="6">
        <v>111095844</v>
      </c>
      <c r="P8" s="6"/>
      <c r="Q8" s="6">
        <f>M8-O8</f>
        <v>-7042661</v>
      </c>
    </row>
    <row r="9" spans="1:17" x14ac:dyDescent="0.55000000000000004">
      <c r="A9" s="1" t="s">
        <v>19</v>
      </c>
      <c r="B9" s="6"/>
      <c r="C9" s="6">
        <v>23043</v>
      </c>
      <c r="D9" s="6"/>
      <c r="E9" s="6">
        <v>1429785921</v>
      </c>
      <c r="F9" s="6"/>
      <c r="G9" s="6">
        <v>1425354013</v>
      </c>
      <c r="H9" s="6"/>
      <c r="I9" s="6">
        <f t="shared" ref="I9:I37" si="0">E9-G9</f>
        <v>4431908</v>
      </c>
      <c r="J9" s="6"/>
      <c r="K9" s="6">
        <v>23043</v>
      </c>
      <c r="L9" s="6"/>
      <c r="M9" s="6">
        <v>1429785921</v>
      </c>
      <c r="N9" s="6"/>
      <c r="O9" s="6">
        <v>1425354013</v>
      </c>
      <c r="P9" s="6"/>
      <c r="Q9" s="6">
        <f t="shared" ref="Q9:Q37" si="1">M9-O9</f>
        <v>4431908</v>
      </c>
    </row>
    <row r="10" spans="1:17" x14ac:dyDescent="0.55000000000000004">
      <c r="A10" s="1" t="s">
        <v>17</v>
      </c>
      <c r="B10" s="6"/>
      <c r="C10" s="6">
        <v>6676</v>
      </c>
      <c r="D10" s="6"/>
      <c r="E10" s="6">
        <v>99040750</v>
      </c>
      <c r="F10" s="6"/>
      <c r="G10" s="6">
        <v>115287143</v>
      </c>
      <c r="H10" s="6"/>
      <c r="I10" s="6">
        <f t="shared" si="0"/>
        <v>-16246393</v>
      </c>
      <c r="J10" s="6"/>
      <c r="K10" s="6">
        <v>6676</v>
      </c>
      <c r="L10" s="6"/>
      <c r="M10" s="6">
        <v>99040750</v>
      </c>
      <c r="N10" s="6"/>
      <c r="O10" s="6">
        <v>115287143</v>
      </c>
      <c r="P10" s="6"/>
      <c r="Q10" s="6">
        <f t="shared" si="1"/>
        <v>-16246393</v>
      </c>
    </row>
    <row r="11" spans="1:17" x14ac:dyDescent="0.55000000000000004">
      <c r="A11" s="1" t="s">
        <v>23</v>
      </c>
      <c r="B11" s="6"/>
      <c r="C11" s="6">
        <v>36507</v>
      </c>
      <c r="D11" s="6"/>
      <c r="E11" s="6">
        <v>1730448544</v>
      </c>
      <c r="F11" s="6"/>
      <c r="G11" s="6">
        <v>1465876000</v>
      </c>
      <c r="H11" s="6"/>
      <c r="I11" s="6">
        <f t="shared" si="0"/>
        <v>264572544</v>
      </c>
      <c r="J11" s="6"/>
      <c r="K11" s="6">
        <v>36507</v>
      </c>
      <c r="L11" s="6"/>
      <c r="M11" s="6">
        <v>1730448544</v>
      </c>
      <c r="N11" s="6"/>
      <c r="O11" s="6">
        <v>1465876000</v>
      </c>
      <c r="P11" s="6"/>
      <c r="Q11" s="6">
        <f t="shared" si="1"/>
        <v>264572544</v>
      </c>
    </row>
    <row r="12" spans="1:17" x14ac:dyDescent="0.55000000000000004">
      <c r="A12" s="1" t="s">
        <v>28</v>
      </c>
      <c r="B12" s="6"/>
      <c r="C12" s="6">
        <v>1394767</v>
      </c>
      <c r="D12" s="6"/>
      <c r="E12" s="6">
        <v>6440145320</v>
      </c>
      <c r="F12" s="6"/>
      <c r="G12" s="6">
        <v>6146218381</v>
      </c>
      <c r="H12" s="6"/>
      <c r="I12" s="6">
        <f t="shared" si="0"/>
        <v>293926939</v>
      </c>
      <c r="J12" s="6"/>
      <c r="K12" s="6">
        <v>1394767</v>
      </c>
      <c r="L12" s="6"/>
      <c r="M12" s="6">
        <v>6440145320</v>
      </c>
      <c r="N12" s="6"/>
      <c r="O12" s="6">
        <v>6146218381</v>
      </c>
      <c r="P12" s="6"/>
      <c r="Q12" s="6">
        <f t="shared" si="1"/>
        <v>293926939</v>
      </c>
    </row>
    <row r="13" spans="1:17" x14ac:dyDescent="0.55000000000000004">
      <c r="A13" s="1" t="s">
        <v>21</v>
      </c>
      <c r="B13" s="6"/>
      <c r="C13" s="6">
        <v>21236</v>
      </c>
      <c r="D13" s="6"/>
      <c r="E13" s="6">
        <v>89293805</v>
      </c>
      <c r="F13" s="6"/>
      <c r="G13" s="6">
        <v>84732911</v>
      </c>
      <c r="H13" s="6"/>
      <c r="I13" s="6">
        <f t="shared" si="0"/>
        <v>4560894</v>
      </c>
      <c r="J13" s="6"/>
      <c r="K13" s="6">
        <v>0</v>
      </c>
      <c r="L13" s="6"/>
      <c r="M13" s="6">
        <v>89293805</v>
      </c>
      <c r="N13" s="6"/>
      <c r="O13" s="6">
        <v>84732911</v>
      </c>
      <c r="P13" s="6"/>
      <c r="Q13" s="6">
        <f t="shared" si="1"/>
        <v>4560894</v>
      </c>
    </row>
    <row r="14" spans="1:17" x14ac:dyDescent="0.55000000000000004">
      <c r="A14" s="1" t="s">
        <v>20</v>
      </c>
      <c r="B14" s="6"/>
      <c r="C14" s="6">
        <v>175410</v>
      </c>
      <c r="D14" s="6"/>
      <c r="E14" s="6">
        <v>1642025495</v>
      </c>
      <c r="F14" s="6"/>
      <c r="G14" s="6">
        <v>1686087636</v>
      </c>
      <c r="H14" s="6"/>
      <c r="I14" s="6">
        <f t="shared" si="0"/>
        <v>-44062141</v>
      </c>
      <c r="J14" s="6"/>
      <c r="K14" s="6">
        <v>175410</v>
      </c>
      <c r="L14" s="6"/>
      <c r="M14" s="6">
        <v>1642025495</v>
      </c>
      <c r="N14" s="6"/>
      <c r="O14" s="6">
        <v>1686087636</v>
      </c>
      <c r="P14" s="6"/>
      <c r="Q14" s="6">
        <f t="shared" si="1"/>
        <v>-44062141</v>
      </c>
    </row>
    <row r="15" spans="1:17" x14ac:dyDescent="0.55000000000000004">
      <c r="A15" s="1" t="s">
        <v>18</v>
      </c>
      <c r="B15" s="6"/>
      <c r="C15" s="6">
        <v>11291</v>
      </c>
      <c r="D15" s="6"/>
      <c r="E15" s="6">
        <v>97602331</v>
      </c>
      <c r="F15" s="6"/>
      <c r="G15" s="6">
        <v>92826907</v>
      </c>
      <c r="H15" s="6"/>
      <c r="I15" s="6">
        <f t="shared" si="0"/>
        <v>4775424</v>
      </c>
      <c r="J15" s="6"/>
      <c r="K15" s="6">
        <v>11291</v>
      </c>
      <c r="L15" s="6"/>
      <c r="M15" s="6">
        <v>97602331</v>
      </c>
      <c r="N15" s="6"/>
      <c r="O15" s="6">
        <v>92826907</v>
      </c>
      <c r="P15" s="6"/>
      <c r="Q15" s="6">
        <f t="shared" si="1"/>
        <v>4775424</v>
      </c>
    </row>
    <row r="16" spans="1:17" x14ac:dyDescent="0.55000000000000004">
      <c r="A16" s="1" t="s">
        <v>25</v>
      </c>
      <c r="B16" s="6"/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1</v>
      </c>
      <c r="L16" s="6"/>
      <c r="M16" s="6">
        <v>1</v>
      </c>
      <c r="N16" s="6"/>
      <c r="O16" s="6">
        <v>10506</v>
      </c>
      <c r="P16" s="6"/>
      <c r="Q16" s="6">
        <f t="shared" si="1"/>
        <v>-10505</v>
      </c>
    </row>
    <row r="17" spans="1:17" x14ac:dyDescent="0.55000000000000004">
      <c r="A17" s="1" t="s">
        <v>189</v>
      </c>
      <c r="B17" s="6"/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2128</v>
      </c>
      <c r="L17" s="6"/>
      <c r="M17" s="6">
        <v>155534491</v>
      </c>
      <c r="N17" s="6"/>
      <c r="O17" s="6">
        <v>146732563</v>
      </c>
      <c r="P17" s="6"/>
      <c r="Q17" s="6">
        <f t="shared" si="1"/>
        <v>8801928</v>
      </c>
    </row>
    <row r="18" spans="1:17" x14ac:dyDescent="0.55000000000000004">
      <c r="A18" s="1" t="s">
        <v>190</v>
      </c>
      <c r="B18" s="6"/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228168</v>
      </c>
      <c r="L18" s="6"/>
      <c r="M18" s="6">
        <v>984357141</v>
      </c>
      <c r="N18" s="6"/>
      <c r="O18" s="6">
        <v>813341618</v>
      </c>
      <c r="P18" s="6"/>
      <c r="Q18" s="6">
        <f t="shared" si="1"/>
        <v>171015523</v>
      </c>
    </row>
    <row r="19" spans="1:17" x14ac:dyDescent="0.55000000000000004">
      <c r="A19" s="1" t="s">
        <v>191</v>
      </c>
      <c r="B19" s="6"/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1910</v>
      </c>
      <c r="L19" s="6"/>
      <c r="M19" s="6">
        <v>129259108</v>
      </c>
      <c r="N19" s="6"/>
      <c r="O19" s="6">
        <v>124309514</v>
      </c>
      <c r="P19" s="6"/>
      <c r="Q19" s="6">
        <f t="shared" si="1"/>
        <v>4949594</v>
      </c>
    </row>
    <row r="20" spans="1:17" x14ac:dyDescent="0.55000000000000004">
      <c r="A20" s="1" t="s">
        <v>192</v>
      </c>
      <c r="B20" s="6"/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132283</v>
      </c>
      <c r="L20" s="6"/>
      <c r="M20" s="6">
        <v>1833053079</v>
      </c>
      <c r="N20" s="6"/>
      <c r="O20" s="6">
        <v>1739345832</v>
      </c>
      <c r="P20" s="6"/>
      <c r="Q20" s="6">
        <f t="shared" si="1"/>
        <v>93707247</v>
      </c>
    </row>
    <row r="21" spans="1:17" x14ac:dyDescent="0.55000000000000004">
      <c r="A21" s="1" t="s">
        <v>24</v>
      </c>
      <c r="B21" s="6"/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20000</v>
      </c>
      <c r="L21" s="6"/>
      <c r="M21" s="6">
        <v>298413811</v>
      </c>
      <c r="N21" s="6"/>
      <c r="O21" s="6">
        <v>299941320</v>
      </c>
      <c r="P21" s="6"/>
      <c r="Q21" s="6">
        <f t="shared" si="1"/>
        <v>-1527509</v>
      </c>
    </row>
    <row r="22" spans="1:17" x14ac:dyDescent="0.55000000000000004">
      <c r="A22" s="1" t="s">
        <v>183</v>
      </c>
      <c r="B22" s="6"/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38028</v>
      </c>
      <c r="L22" s="6"/>
      <c r="M22" s="6">
        <v>143646591</v>
      </c>
      <c r="N22" s="6"/>
      <c r="O22" s="6">
        <v>125238885</v>
      </c>
      <c r="P22" s="6"/>
      <c r="Q22" s="6">
        <f t="shared" si="1"/>
        <v>18407706</v>
      </c>
    </row>
    <row r="23" spans="1:17" x14ac:dyDescent="0.55000000000000004">
      <c r="A23" s="1" t="s">
        <v>59</v>
      </c>
      <c r="B23" s="6"/>
      <c r="C23" s="6">
        <v>50000</v>
      </c>
      <c r="D23" s="6"/>
      <c r="E23" s="6">
        <v>43707076660</v>
      </c>
      <c r="F23" s="6"/>
      <c r="G23" s="6">
        <v>41408406314</v>
      </c>
      <c r="H23" s="6"/>
      <c r="I23" s="6">
        <f t="shared" si="0"/>
        <v>2298670346</v>
      </c>
      <c r="J23" s="6"/>
      <c r="K23" s="6">
        <v>60000</v>
      </c>
      <c r="L23" s="6"/>
      <c r="M23" s="6">
        <v>52225532410</v>
      </c>
      <c r="N23" s="6"/>
      <c r="O23" s="6">
        <v>49686402689</v>
      </c>
      <c r="P23" s="6"/>
      <c r="Q23" s="6">
        <f t="shared" si="1"/>
        <v>2539129721</v>
      </c>
    </row>
    <row r="24" spans="1:17" x14ac:dyDescent="0.55000000000000004">
      <c r="A24" s="1" t="s">
        <v>68</v>
      </c>
      <c r="B24" s="6"/>
      <c r="C24" s="6">
        <v>21064</v>
      </c>
      <c r="D24" s="6"/>
      <c r="E24" s="6">
        <v>21064000000</v>
      </c>
      <c r="F24" s="6"/>
      <c r="G24" s="6">
        <v>19166682233</v>
      </c>
      <c r="H24" s="6"/>
      <c r="I24" s="6">
        <f t="shared" si="0"/>
        <v>1897317767</v>
      </c>
      <c r="J24" s="6"/>
      <c r="K24" s="6">
        <v>21064</v>
      </c>
      <c r="L24" s="6"/>
      <c r="M24" s="6">
        <v>21064000000</v>
      </c>
      <c r="N24" s="6"/>
      <c r="O24" s="6">
        <v>19166682233</v>
      </c>
      <c r="P24" s="6"/>
      <c r="Q24" s="6">
        <f t="shared" si="1"/>
        <v>1897317767</v>
      </c>
    </row>
    <row r="25" spans="1:17" x14ac:dyDescent="0.55000000000000004">
      <c r="A25" s="1" t="s">
        <v>56</v>
      </c>
      <c r="B25" s="6"/>
      <c r="C25" s="6">
        <v>120000</v>
      </c>
      <c r="D25" s="6"/>
      <c r="E25" s="6">
        <v>110568955748</v>
      </c>
      <c r="F25" s="6"/>
      <c r="G25" s="6">
        <v>105281739403</v>
      </c>
      <c r="H25" s="6"/>
      <c r="I25" s="6">
        <f t="shared" si="0"/>
        <v>5287216345</v>
      </c>
      <c r="J25" s="6"/>
      <c r="K25" s="6">
        <v>191278</v>
      </c>
      <c r="L25" s="6"/>
      <c r="M25" s="6">
        <v>172776481883</v>
      </c>
      <c r="N25" s="6"/>
      <c r="O25" s="6">
        <v>166003119039</v>
      </c>
      <c r="P25" s="6"/>
      <c r="Q25" s="6">
        <f t="shared" si="1"/>
        <v>6773362844</v>
      </c>
    </row>
    <row r="26" spans="1:17" x14ac:dyDescent="0.55000000000000004">
      <c r="A26" s="1" t="s">
        <v>92</v>
      </c>
      <c r="B26" s="6"/>
      <c r="C26" s="6">
        <v>20000</v>
      </c>
      <c r="D26" s="6"/>
      <c r="E26" s="6">
        <v>20000000000</v>
      </c>
      <c r="F26" s="6"/>
      <c r="G26" s="6">
        <v>19633557937</v>
      </c>
      <c r="H26" s="6"/>
      <c r="I26" s="6">
        <f t="shared" si="0"/>
        <v>366442063</v>
      </c>
      <c r="J26" s="6"/>
      <c r="K26" s="6">
        <v>20000</v>
      </c>
      <c r="L26" s="6"/>
      <c r="M26" s="6">
        <v>20000000000</v>
      </c>
      <c r="N26" s="6"/>
      <c r="O26" s="6">
        <v>19633557937</v>
      </c>
      <c r="P26" s="6"/>
      <c r="Q26" s="6">
        <f t="shared" si="1"/>
        <v>366442063</v>
      </c>
    </row>
    <row r="27" spans="1:17" x14ac:dyDescent="0.55000000000000004">
      <c r="A27" s="1" t="s">
        <v>121</v>
      </c>
      <c r="B27" s="6"/>
      <c r="C27" s="6">
        <v>50000</v>
      </c>
      <c r="D27" s="6"/>
      <c r="E27" s="6">
        <v>49990887514</v>
      </c>
      <c r="F27" s="6"/>
      <c r="G27" s="6">
        <v>48256251970</v>
      </c>
      <c r="H27" s="6"/>
      <c r="I27" s="6">
        <f t="shared" si="0"/>
        <v>1734635544</v>
      </c>
      <c r="J27" s="6"/>
      <c r="K27" s="6">
        <v>50000</v>
      </c>
      <c r="L27" s="6"/>
      <c r="M27" s="6">
        <v>49990887514</v>
      </c>
      <c r="N27" s="6"/>
      <c r="O27" s="6">
        <v>48256251970</v>
      </c>
      <c r="P27" s="6"/>
      <c r="Q27" s="6">
        <f t="shared" si="1"/>
        <v>1734635544</v>
      </c>
    </row>
    <row r="28" spans="1:17" x14ac:dyDescent="0.55000000000000004">
      <c r="A28" s="1" t="s">
        <v>53</v>
      </c>
      <c r="B28" s="6"/>
      <c r="C28" s="6">
        <v>70000</v>
      </c>
      <c r="D28" s="6"/>
      <c r="E28" s="6">
        <v>65312160026</v>
      </c>
      <c r="F28" s="6"/>
      <c r="G28" s="6">
        <v>60182906871</v>
      </c>
      <c r="H28" s="6"/>
      <c r="I28" s="6">
        <f t="shared" si="0"/>
        <v>5129253155</v>
      </c>
      <c r="J28" s="6"/>
      <c r="K28" s="6">
        <v>70000</v>
      </c>
      <c r="L28" s="6"/>
      <c r="M28" s="6">
        <v>65312160026</v>
      </c>
      <c r="N28" s="6"/>
      <c r="O28" s="6">
        <v>60182906871</v>
      </c>
      <c r="P28" s="6"/>
      <c r="Q28" s="6">
        <f t="shared" si="1"/>
        <v>5129253155</v>
      </c>
    </row>
    <row r="29" spans="1:17" x14ac:dyDescent="0.55000000000000004">
      <c r="A29" s="1" t="s">
        <v>193</v>
      </c>
      <c r="B29" s="6"/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25000</v>
      </c>
      <c r="L29" s="6"/>
      <c r="M29" s="6">
        <v>25000000000</v>
      </c>
      <c r="N29" s="6"/>
      <c r="O29" s="6">
        <v>22756249682</v>
      </c>
      <c r="P29" s="6"/>
      <c r="Q29" s="6">
        <f t="shared" si="1"/>
        <v>2243750318</v>
      </c>
    </row>
    <row r="30" spans="1:17" x14ac:dyDescent="0.55000000000000004">
      <c r="A30" s="1" t="s">
        <v>194</v>
      </c>
      <c r="B30" s="6"/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11955</v>
      </c>
      <c r="L30" s="6"/>
      <c r="M30" s="6">
        <v>11955000000</v>
      </c>
      <c r="N30" s="6"/>
      <c r="O30" s="6">
        <v>11104182002</v>
      </c>
      <c r="P30" s="6"/>
      <c r="Q30" s="6">
        <f t="shared" si="1"/>
        <v>850817998</v>
      </c>
    </row>
    <row r="31" spans="1:17" x14ac:dyDescent="0.55000000000000004">
      <c r="A31" s="1" t="s">
        <v>195</v>
      </c>
      <c r="B31" s="6"/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16925</v>
      </c>
      <c r="L31" s="6"/>
      <c r="M31" s="6">
        <v>12962200177</v>
      </c>
      <c r="N31" s="6"/>
      <c r="O31" s="6">
        <v>12709877242</v>
      </c>
      <c r="P31" s="6"/>
      <c r="Q31" s="6">
        <f t="shared" si="1"/>
        <v>252322935</v>
      </c>
    </row>
    <row r="32" spans="1:17" x14ac:dyDescent="0.55000000000000004">
      <c r="A32" s="1" t="s">
        <v>196</v>
      </c>
      <c r="B32" s="6"/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152516</v>
      </c>
      <c r="L32" s="6"/>
      <c r="M32" s="6">
        <v>118259961872</v>
      </c>
      <c r="N32" s="6"/>
      <c r="O32" s="6">
        <v>116716722882</v>
      </c>
      <c r="P32" s="6"/>
      <c r="Q32" s="6">
        <f t="shared" si="1"/>
        <v>1543238990</v>
      </c>
    </row>
    <row r="33" spans="1:17" x14ac:dyDescent="0.55000000000000004">
      <c r="A33" s="1" t="s">
        <v>197</v>
      </c>
      <c r="B33" s="6"/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26644</v>
      </c>
      <c r="L33" s="6"/>
      <c r="M33" s="6">
        <v>26644000000</v>
      </c>
      <c r="N33" s="6"/>
      <c r="O33" s="6">
        <v>24327556730</v>
      </c>
      <c r="P33" s="6"/>
      <c r="Q33" s="6">
        <f t="shared" si="1"/>
        <v>2316443270</v>
      </c>
    </row>
    <row r="34" spans="1:17" x14ac:dyDescent="0.55000000000000004">
      <c r="A34" s="1" t="s">
        <v>62</v>
      </c>
      <c r="B34" s="6"/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209000</v>
      </c>
      <c r="L34" s="6"/>
      <c r="M34" s="6">
        <v>165081740466</v>
      </c>
      <c r="N34" s="6"/>
      <c r="O34" s="6">
        <v>154958279679</v>
      </c>
      <c r="P34" s="6"/>
      <c r="Q34" s="6">
        <f t="shared" si="1"/>
        <v>10123460787</v>
      </c>
    </row>
    <row r="35" spans="1:17" x14ac:dyDescent="0.55000000000000004">
      <c r="A35" s="1" t="s">
        <v>198</v>
      </c>
      <c r="B35" s="6"/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62245</v>
      </c>
      <c r="L35" s="6"/>
      <c r="M35" s="6">
        <v>62245000000</v>
      </c>
      <c r="N35" s="6"/>
      <c r="O35" s="6">
        <v>57985893431</v>
      </c>
      <c r="P35" s="6"/>
      <c r="Q35" s="6">
        <f t="shared" si="1"/>
        <v>4259106569</v>
      </c>
    </row>
    <row r="36" spans="1:17" x14ac:dyDescent="0.55000000000000004">
      <c r="A36" s="1" t="s">
        <v>199</v>
      </c>
      <c r="B36" s="6"/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55839</v>
      </c>
      <c r="L36" s="6"/>
      <c r="M36" s="6">
        <v>52717903798</v>
      </c>
      <c r="N36" s="6"/>
      <c r="O36" s="6">
        <v>49309964274</v>
      </c>
      <c r="P36" s="6"/>
      <c r="Q36" s="6">
        <f t="shared" si="1"/>
        <v>3407939524</v>
      </c>
    </row>
    <row r="37" spans="1:17" x14ac:dyDescent="0.55000000000000004">
      <c r="A37" s="1" t="s">
        <v>86</v>
      </c>
      <c r="B37" s="6"/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40000</v>
      </c>
      <c r="L37" s="6"/>
      <c r="M37" s="6">
        <v>37034881918</v>
      </c>
      <c r="N37" s="6"/>
      <c r="O37" s="6">
        <v>35003020342</v>
      </c>
      <c r="P37" s="6"/>
      <c r="Q37" s="6">
        <f t="shared" si="1"/>
        <v>2031861576</v>
      </c>
    </row>
    <row r="38" spans="1:17" ht="24.75" thickBot="1" x14ac:dyDescent="0.6">
      <c r="B38" s="6"/>
      <c r="C38" s="6"/>
      <c r="D38" s="6"/>
      <c r="E38" s="7">
        <f>SUM(E8:E37)</f>
        <v>322275475297</v>
      </c>
      <c r="F38" s="6"/>
      <c r="G38" s="7">
        <f>SUM(G8:G37)</f>
        <v>305057023563</v>
      </c>
      <c r="H38" s="6"/>
      <c r="I38" s="7">
        <f>SUM(I8:I37)</f>
        <v>17218451734</v>
      </c>
      <c r="J38" s="6"/>
      <c r="K38" s="6"/>
      <c r="L38" s="6"/>
      <c r="M38" s="7">
        <f>SUM(M8:M37)</f>
        <v>908446409635</v>
      </c>
      <c r="N38" s="6"/>
      <c r="O38" s="7">
        <f>SUM(O8:O37)</f>
        <v>862177066076</v>
      </c>
      <c r="P38" s="6"/>
      <c r="Q38" s="7">
        <f>SUM(Q8:Q37)</f>
        <v>46269343559</v>
      </c>
    </row>
    <row r="39" spans="1:17" ht="24.75" thickTop="1" x14ac:dyDescent="0.5500000000000000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55000000000000004"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55000000000000004">
      <c r="G41" s="3"/>
      <c r="I41" s="3"/>
      <c r="O41" s="5"/>
      <c r="P41" s="4"/>
      <c r="Q41" s="5"/>
    </row>
    <row r="42" spans="1:17" x14ac:dyDescent="0.55000000000000004">
      <c r="G42" s="3"/>
      <c r="H42" s="3"/>
      <c r="I42" s="3"/>
      <c r="J42" s="3"/>
      <c r="K42" s="3"/>
      <c r="L42" s="3"/>
      <c r="M42" s="3"/>
      <c r="N42" s="3"/>
      <c r="O42" s="5"/>
      <c r="P42" s="5"/>
      <c r="Q42" s="5"/>
    </row>
    <row r="43" spans="1:17" x14ac:dyDescent="0.55000000000000004">
      <c r="O43" s="4"/>
      <c r="P43" s="4"/>
      <c r="Q43" s="4"/>
    </row>
    <row r="44" spans="1:17" x14ac:dyDescent="0.55000000000000004">
      <c r="G44" s="18"/>
      <c r="H44" s="18"/>
      <c r="I44" s="18"/>
      <c r="J44" s="18"/>
      <c r="K44" s="18"/>
      <c r="L44" s="18"/>
      <c r="M44" s="18"/>
      <c r="N44" s="18"/>
      <c r="O44" s="6"/>
      <c r="P44" s="6"/>
      <c r="Q44" s="6"/>
    </row>
    <row r="45" spans="1:17" x14ac:dyDescent="0.55000000000000004">
      <c r="G45" s="3"/>
      <c r="I45" s="3"/>
      <c r="O45" s="5"/>
      <c r="P45" s="4"/>
      <c r="Q45" s="5"/>
    </row>
    <row r="46" spans="1:17" x14ac:dyDescent="0.55000000000000004"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1"/>
  <sheetViews>
    <sheetView rightToLeft="1" topLeftCell="A16" workbookViewId="0">
      <selection activeCell="M30" sqref="M30:Q30"/>
    </sheetView>
  </sheetViews>
  <sheetFormatPr defaultRowHeight="24" x14ac:dyDescent="0.55000000000000004"/>
  <cols>
    <col min="1" max="1" width="35.7109375" style="18" bestFit="1" customWidth="1"/>
    <col min="2" max="2" width="1" style="18" customWidth="1"/>
    <col min="3" max="3" width="18.7109375" style="18" bestFit="1" customWidth="1"/>
    <col min="4" max="4" width="1" style="18" customWidth="1"/>
    <col min="5" max="5" width="19.42578125" style="18" bestFit="1" customWidth="1"/>
    <col min="6" max="6" width="1" style="18" customWidth="1"/>
    <col min="7" max="7" width="14.140625" style="18" bestFit="1" customWidth="1"/>
    <col min="8" max="8" width="1" style="18" customWidth="1"/>
    <col min="9" max="9" width="15.7109375" style="18" bestFit="1" customWidth="1"/>
    <col min="10" max="10" width="1" style="18" customWidth="1"/>
    <col min="11" max="11" width="21.7109375" style="18" bestFit="1" customWidth="1"/>
    <col min="12" max="12" width="1" style="18" customWidth="1"/>
    <col min="13" max="13" width="18.7109375" style="18" bestFit="1" customWidth="1"/>
    <col min="14" max="14" width="1" style="18" customWidth="1"/>
    <col min="15" max="15" width="19.42578125" style="18" bestFit="1" customWidth="1"/>
    <col min="16" max="16" width="1" style="18" customWidth="1"/>
    <col min="17" max="17" width="14.140625" style="18" bestFit="1" customWidth="1"/>
    <col min="18" max="18" width="1" style="18" customWidth="1"/>
    <col min="19" max="19" width="14" style="18" bestFit="1" customWidth="1"/>
    <col min="20" max="20" width="1" style="18" customWidth="1"/>
    <col min="21" max="21" width="21.7109375" style="18" bestFit="1" customWidth="1"/>
    <col min="22" max="22" width="1" style="18" customWidth="1"/>
    <col min="23" max="23" width="9.140625" style="18" customWidth="1"/>
    <col min="24" max="16384" width="9.140625" style="18"/>
  </cols>
  <sheetData>
    <row r="2" spans="1:21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24.75" x14ac:dyDescent="0.55000000000000004">
      <c r="A3" s="26" t="s">
        <v>160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6" spans="1:21" ht="24.75" x14ac:dyDescent="0.55000000000000004">
      <c r="A6" s="28" t="s">
        <v>3</v>
      </c>
      <c r="C6" s="27" t="s">
        <v>162</v>
      </c>
      <c r="D6" s="27" t="s">
        <v>162</v>
      </c>
      <c r="E6" s="27" t="s">
        <v>162</v>
      </c>
      <c r="F6" s="27" t="s">
        <v>162</v>
      </c>
      <c r="G6" s="27" t="s">
        <v>162</v>
      </c>
      <c r="H6" s="27" t="s">
        <v>162</v>
      </c>
      <c r="I6" s="27" t="s">
        <v>162</v>
      </c>
      <c r="J6" s="27" t="s">
        <v>162</v>
      </c>
      <c r="K6" s="27" t="s">
        <v>162</v>
      </c>
      <c r="M6" s="27" t="s">
        <v>163</v>
      </c>
      <c r="N6" s="27" t="s">
        <v>163</v>
      </c>
      <c r="O6" s="27" t="s">
        <v>163</v>
      </c>
      <c r="P6" s="27" t="s">
        <v>163</v>
      </c>
      <c r="Q6" s="27" t="s">
        <v>163</v>
      </c>
      <c r="R6" s="27" t="s">
        <v>163</v>
      </c>
      <c r="S6" s="27" t="s">
        <v>163</v>
      </c>
      <c r="T6" s="27" t="s">
        <v>163</v>
      </c>
      <c r="U6" s="27" t="s">
        <v>163</v>
      </c>
    </row>
    <row r="7" spans="1:21" ht="24.75" x14ac:dyDescent="0.55000000000000004">
      <c r="A7" s="27" t="s">
        <v>3</v>
      </c>
      <c r="C7" s="27" t="s">
        <v>200</v>
      </c>
      <c r="E7" s="27" t="s">
        <v>201</v>
      </c>
      <c r="G7" s="27" t="s">
        <v>202</v>
      </c>
      <c r="I7" s="27" t="s">
        <v>147</v>
      </c>
      <c r="K7" s="27" t="s">
        <v>203</v>
      </c>
      <c r="M7" s="27" t="s">
        <v>200</v>
      </c>
      <c r="O7" s="27" t="s">
        <v>201</v>
      </c>
      <c r="Q7" s="27" t="s">
        <v>202</v>
      </c>
      <c r="S7" s="27" t="s">
        <v>147</v>
      </c>
      <c r="U7" s="27" t="s">
        <v>203</v>
      </c>
    </row>
    <row r="8" spans="1:21" x14ac:dyDescent="0.55000000000000004">
      <c r="A8" s="18" t="s">
        <v>26</v>
      </c>
      <c r="C8" s="6">
        <v>0</v>
      </c>
      <c r="D8" s="6"/>
      <c r="E8" s="6">
        <v>4281272</v>
      </c>
      <c r="F8" s="6"/>
      <c r="G8" s="6">
        <v>-7042661</v>
      </c>
      <c r="H8" s="6"/>
      <c r="I8" s="6">
        <f>C8+E8+G8</f>
        <v>-2761389</v>
      </c>
      <c r="J8" s="6"/>
      <c r="K8" s="8">
        <f>I8/$I$30</f>
        <v>1.9235617726146941E-3</v>
      </c>
      <c r="L8" s="6"/>
      <c r="M8" s="6">
        <v>5645498</v>
      </c>
      <c r="N8" s="6"/>
      <c r="O8" s="6">
        <v>0</v>
      </c>
      <c r="P8" s="6"/>
      <c r="Q8" s="6">
        <v>-7042661</v>
      </c>
      <c r="R8" s="6"/>
      <c r="S8" s="6">
        <f>M8+O8+Q8</f>
        <v>-1397163</v>
      </c>
      <c r="T8" s="6"/>
      <c r="U8" s="8">
        <f>S8/$S$30</f>
        <v>-2.2295961416560643E-2</v>
      </c>
    </row>
    <row r="9" spans="1:21" x14ac:dyDescent="0.55000000000000004">
      <c r="A9" s="18" t="s">
        <v>19</v>
      </c>
      <c r="C9" s="6">
        <v>0</v>
      </c>
      <c r="D9" s="6"/>
      <c r="E9" s="6">
        <v>66011545</v>
      </c>
      <c r="F9" s="6"/>
      <c r="G9" s="6">
        <v>4431908</v>
      </c>
      <c r="H9" s="6"/>
      <c r="I9" s="6">
        <f t="shared" ref="I9:I28" si="0">C9+E9+G9</f>
        <v>70443453</v>
      </c>
      <c r="J9" s="6"/>
      <c r="K9" s="8">
        <f t="shared" ref="K9:K10" si="1">I9/$I$30</f>
        <v>-4.9070353116413473E-2</v>
      </c>
      <c r="L9" s="6"/>
      <c r="M9" s="6">
        <v>69129000</v>
      </c>
      <c r="N9" s="6"/>
      <c r="O9" s="6">
        <v>0</v>
      </c>
      <c r="P9" s="6"/>
      <c r="Q9" s="6">
        <v>4431908</v>
      </c>
      <c r="R9" s="6"/>
      <c r="S9" s="6">
        <f t="shared" ref="S9:S29" si="2">M9+O9+Q9</f>
        <v>73560908</v>
      </c>
      <c r="T9" s="6"/>
      <c r="U9" s="8">
        <f t="shared" ref="U9:U29" si="3">S9/$S$30</f>
        <v>1.1738867737945875</v>
      </c>
    </row>
    <row r="10" spans="1:21" x14ac:dyDescent="0.55000000000000004">
      <c r="A10" s="18" t="s">
        <v>17</v>
      </c>
      <c r="C10" s="6">
        <v>0</v>
      </c>
      <c r="D10" s="6"/>
      <c r="E10" s="6">
        <v>9036576</v>
      </c>
      <c r="F10" s="6"/>
      <c r="G10" s="6">
        <v>-16246393</v>
      </c>
      <c r="H10" s="6"/>
      <c r="I10" s="6">
        <f t="shared" si="0"/>
        <v>-7209817</v>
      </c>
      <c r="J10" s="6"/>
      <c r="K10" s="8">
        <f t="shared" si="1"/>
        <v>5.022301591245404E-3</v>
      </c>
      <c r="L10" s="6"/>
      <c r="M10" s="6">
        <v>726892</v>
      </c>
      <c r="N10" s="6"/>
      <c r="O10" s="6">
        <v>0</v>
      </c>
      <c r="P10" s="6"/>
      <c r="Q10" s="6">
        <v>-16246393</v>
      </c>
      <c r="R10" s="6"/>
      <c r="S10" s="6">
        <f t="shared" si="2"/>
        <v>-15519501</v>
      </c>
      <c r="T10" s="6"/>
      <c r="U10" s="8">
        <f t="shared" si="3"/>
        <v>-0.24766057754197207</v>
      </c>
    </row>
    <row r="11" spans="1:21" x14ac:dyDescent="0.55000000000000004">
      <c r="A11" s="18" t="s">
        <v>23</v>
      </c>
      <c r="C11" s="6">
        <v>0</v>
      </c>
      <c r="D11" s="6"/>
      <c r="E11" s="6">
        <v>-167890046</v>
      </c>
      <c r="F11" s="6"/>
      <c r="G11" s="6">
        <v>264572544</v>
      </c>
      <c r="H11" s="6"/>
      <c r="I11" s="6">
        <f t="shared" si="0"/>
        <v>96682498</v>
      </c>
      <c r="J11" s="6"/>
      <c r="K11" s="8">
        <f>I11/$I$30</f>
        <v>-6.7348264671763594E-2</v>
      </c>
      <c r="L11" s="6"/>
      <c r="M11" s="6">
        <v>120473100</v>
      </c>
      <c r="N11" s="6"/>
      <c r="O11" s="6">
        <v>0</v>
      </c>
      <c r="P11" s="6"/>
      <c r="Q11" s="6">
        <v>264572544</v>
      </c>
      <c r="R11" s="6"/>
      <c r="S11" s="6">
        <f t="shared" si="2"/>
        <v>385045644</v>
      </c>
      <c r="T11" s="6"/>
      <c r="U11" s="8">
        <f t="shared" si="3"/>
        <v>6.1445678294076966</v>
      </c>
    </row>
    <row r="12" spans="1:21" x14ac:dyDescent="0.55000000000000004">
      <c r="A12" s="18" t="s">
        <v>28</v>
      </c>
      <c r="C12" s="6">
        <v>0</v>
      </c>
      <c r="D12" s="6"/>
      <c r="E12" s="6">
        <v>-8756840</v>
      </c>
      <c r="F12" s="6"/>
      <c r="G12" s="6">
        <v>293926939</v>
      </c>
      <c r="H12" s="6"/>
      <c r="I12" s="6">
        <f t="shared" si="0"/>
        <v>285170099</v>
      </c>
      <c r="J12" s="6"/>
      <c r="K12" s="8">
        <f t="shared" ref="K12:K29" si="4">I12/$I$30</f>
        <v>-0.19864723917171676</v>
      </c>
      <c r="L12" s="6"/>
      <c r="M12" s="6">
        <v>0</v>
      </c>
      <c r="N12" s="6"/>
      <c r="O12" s="6">
        <v>-8756840</v>
      </c>
      <c r="P12" s="6"/>
      <c r="Q12" s="6">
        <v>293926939</v>
      </c>
      <c r="R12" s="6"/>
      <c r="S12" s="6">
        <f t="shared" si="2"/>
        <v>285170099</v>
      </c>
      <c r="T12" s="6"/>
      <c r="U12" s="8">
        <f t="shared" si="3"/>
        <v>4.5507514330545389</v>
      </c>
    </row>
    <row r="13" spans="1:21" x14ac:dyDescent="0.55000000000000004">
      <c r="A13" s="18" t="s">
        <v>21</v>
      </c>
      <c r="C13" s="6">
        <v>0</v>
      </c>
      <c r="D13" s="6"/>
      <c r="E13" s="6">
        <v>-142630</v>
      </c>
      <c r="F13" s="6"/>
      <c r="G13" s="6">
        <v>4560894</v>
      </c>
      <c r="H13" s="6"/>
      <c r="I13" s="6">
        <f t="shared" si="0"/>
        <v>4418264</v>
      </c>
      <c r="J13" s="6"/>
      <c r="K13" s="8">
        <f t="shared" si="4"/>
        <v>-3.0777278144150239E-3</v>
      </c>
      <c r="L13" s="6"/>
      <c r="M13" s="6">
        <v>0</v>
      </c>
      <c r="N13" s="6"/>
      <c r="O13" s="6">
        <v>0</v>
      </c>
      <c r="P13" s="6"/>
      <c r="Q13" s="6">
        <v>4560894</v>
      </c>
      <c r="R13" s="6"/>
      <c r="S13" s="6">
        <f t="shared" si="2"/>
        <v>4560894</v>
      </c>
      <c r="T13" s="6"/>
      <c r="U13" s="8">
        <f t="shared" si="3"/>
        <v>7.2782858298582873E-2</v>
      </c>
    </row>
    <row r="14" spans="1:21" x14ac:dyDescent="0.55000000000000004">
      <c r="A14" s="18" t="s">
        <v>20</v>
      </c>
      <c r="C14" s="6">
        <v>0</v>
      </c>
      <c r="D14" s="6"/>
      <c r="E14" s="6">
        <v>3813094</v>
      </c>
      <c r="F14" s="6"/>
      <c r="G14" s="6">
        <v>-44062141</v>
      </c>
      <c r="H14" s="6"/>
      <c r="I14" s="6">
        <f t="shared" si="0"/>
        <v>-40249047</v>
      </c>
      <c r="J14" s="6"/>
      <c r="K14" s="8">
        <f t="shared" si="4"/>
        <v>2.8037168321222449E-2</v>
      </c>
      <c r="L14" s="6"/>
      <c r="M14" s="6">
        <v>0</v>
      </c>
      <c r="N14" s="6"/>
      <c r="O14" s="6">
        <v>0</v>
      </c>
      <c r="P14" s="6"/>
      <c r="Q14" s="6">
        <v>-44062141</v>
      </c>
      <c r="R14" s="6"/>
      <c r="S14" s="6">
        <f t="shared" si="2"/>
        <v>-44062141</v>
      </c>
      <c r="T14" s="6"/>
      <c r="U14" s="8">
        <f t="shared" si="3"/>
        <v>-0.70314472661175165</v>
      </c>
    </row>
    <row r="15" spans="1:21" x14ac:dyDescent="0.55000000000000004">
      <c r="A15" s="18" t="s">
        <v>18</v>
      </c>
      <c r="C15" s="6">
        <v>0</v>
      </c>
      <c r="D15" s="6"/>
      <c r="E15" s="6">
        <v>219486</v>
      </c>
      <c r="F15" s="6"/>
      <c r="G15" s="6">
        <v>4775424</v>
      </c>
      <c r="H15" s="6"/>
      <c r="I15" s="6">
        <f t="shared" si="0"/>
        <v>4994910</v>
      </c>
      <c r="J15" s="6"/>
      <c r="K15" s="8">
        <f t="shared" si="4"/>
        <v>-3.4794148646390861E-3</v>
      </c>
      <c r="L15" s="6"/>
      <c r="M15" s="6">
        <v>0</v>
      </c>
      <c r="N15" s="6"/>
      <c r="O15" s="6">
        <v>0</v>
      </c>
      <c r="P15" s="6"/>
      <c r="Q15" s="6">
        <v>4775424</v>
      </c>
      <c r="R15" s="6"/>
      <c r="S15" s="6">
        <f t="shared" si="2"/>
        <v>4775424</v>
      </c>
      <c r="T15" s="6"/>
      <c r="U15" s="8">
        <f t="shared" si="3"/>
        <v>7.6206333299491683E-2</v>
      </c>
    </row>
    <row r="16" spans="1:21" x14ac:dyDescent="0.55000000000000004">
      <c r="A16" s="18" t="s">
        <v>25</v>
      </c>
      <c r="C16" s="6">
        <v>0</v>
      </c>
      <c r="D16" s="6"/>
      <c r="E16" s="6">
        <v>-552169204</v>
      </c>
      <c r="F16" s="6"/>
      <c r="G16" s="6">
        <v>0</v>
      </c>
      <c r="H16" s="6"/>
      <c r="I16" s="6">
        <f t="shared" si="0"/>
        <v>-552169204</v>
      </c>
      <c r="J16" s="6"/>
      <c r="K16" s="8">
        <f t="shared" si="4"/>
        <v>0.38463670740684658</v>
      </c>
      <c r="L16" s="6"/>
      <c r="M16" s="6">
        <v>1789927575</v>
      </c>
      <c r="N16" s="6"/>
      <c r="O16" s="6">
        <v>-2514166977</v>
      </c>
      <c r="P16" s="6"/>
      <c r="Q16" s="6">
        <v>-10505</v>
      </c>
      <c r="R16" s="6"/>
      <c r="S16" s="6">
        <f t="shared" si="2"/>
        <v>-724249907</v>
      </c>
      <c r="T16" s="6"/>
      <c r="U16" s="8">
        <f t="shared" si="3"/>
        <v>-11.557597776651425</v>
      </c>
    </row>
    <row r="17" spans="1:21" x14ac:dyDescent="0.55000000000000004">
      <c r="A17" s="18" t="s">
        <v>189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8">
        <f t="shared" si="4"/>
        <v>0</v>
      </c>
      <c r="L17" s="6"/>
      <c r="M17" s="6">
        <v>0</v>
      </c>
      <c r="N17" s="6"/>
      <c r="O17" s="6">
        <v>0</v>
      </c>
      <c r="P17" s="6"/>
      <c r="Q17" s="6">
        <v>8801928</v>
      </c>
      <c r="R17" s="6"/>
      <c r="S17" s="6">
        <f t="shared" si="2"/>
        <v>8801928</v>
      </c>
      <c r="T17" s="6"/>
      <c r="U17" s="8">
        <f t="shared" si="3"/>
        <v>0.14046138287325444</v>
      </c>
    </row>
    <row r="18" spans="1:21" x14ac:dyDescent="0.55000000000000004">
      <c r="A18" s="18" t="s">
        <v>190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8">
        <f t="shared" si="4"/>
        <v>0</v>
      </c>
      <c r="L18" s="6"/>
      <c r="M18" s="6">
        <v>0</v>
      </c>
      <c r="N18" s="6"/>
      <c r="O18" s="6">
        <v>0</v>
      </c>
      <c r="P18" s="6"/>
      <c r="Q18" s="6">
        <v>171015523</v>
      </c>
      <c r="R18" s="6"/>
      <c r="S18" s="6">
        <f t="shared" si="2"/>
        <v>171015523</v>
      </c>
      <c r="T18" s="6"/>
      <c r="U18" s="8">
        <f t="shared" si="3"/>
        <v>2.7290699098393953</v>
      </c>
    </row>
    <row r="19" spans="1:21" x14ac:dyDescent="0.55000000000000004">
      <c r="A19" s="18" t="s">
        <v>191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8">
        <f t="shared" si="4"/>
        <v>0</v>
      </c>
      <c r="L19" s="6"/>
      <c r="M19" s="6">
        <v>0</v>
      </c>
      <c r="N19" s="6"/>
      <c r="O19" s="6">
        <v>0</v>
      </c>
      <c r="P19" s="6"/>
      <c r="Q19" s="6">
        <v>4949594</v>
      </c>
      <c r="R19" s="6"/>
      <c r="S19" s="6">
        <f t="shared" si="2"/>
        <v>4949594</v>
      </c>
      <c r="T19" s="6"/>
      <c r="U19" s="8">
        <f t="shared" si="3"/>
        <v>7.8985742430654163E-2</v>
      </c>
    </row>
    <row r="20" spans="1:21" x14ac:dyDescent="0.55000000000000004">
      <c r="A20" s="18" t="s">
        <v>192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8">
        <f t="shared" si="4"/>
        <v>0</v>
      </c>
      <c r="L20" s="6"/>
      <c r="M20" s="6">
        <v>0</v>
      </c>
      <c r="N20" s="6"/>
      <c r="O20" s="6">
        <v>0</v>
      </c>
      <c r="P20" s="6"/>
      <c r="Q20" s="6">
        <v>93707247</v>
      </c>
      <c r="R20" s="6"/>
      <c r="S20" s="6">
        <f t="shared" si="2"/>
        <v>93707247</v>
      </c>
      <c r="T20" s="6"/>
      <c r="U20" s="8">
        <f t="shared" si="3"/>
        <v>1.495382545604284</v>
      </c>
    </row>
    <row r="21" spans="1:21" x14ac:dyDescent="0.55000000000000004">
      <c r="A21" s="18" t="s">
        <v>24</v>
      </c>
      <c r="C21" s="6">
        <v>0</v>
      </c>
      <c r="D21" s="6"/>
      <c r="E21" s="6">
        <v>-518731080</v>
      </c>
      <c r="F21" s="6"/>
      <c r="G21" s="6">
        <v>0</v>
      </c>
      <c r="H21" s="6"/>
      <c r="I21" s="6">
        <f t="shared" si="0"/>
        <v>-518731080</v>
      </c>
      <c r="J21" s="6"/>
      <c r="K21" s="8">
        <f t="shared" si="4"/>
        <v>0.36134397426626047</v>
      </c>
      <c r="L21" s="6"/>
      <c r="M21" s="6">
        <v>1802953020</v>
      </c>
      <c r="N21" s="6"/>
      <c r="O21" s="6">
        <v>-2406319459</v>
      </c>
      <c r="P21" s="6"/>
      <c r="Q21" s="6">
        <v>-1527509</v>
      </c>
      <c r="R21" s="6"/>
      <c r="S21" s="6">
        <f t="shared" si="2"/>
        <v>-604893948</v>
      </c>
      <c r="T21" s="6"/>
      <c r="U21" s="8">
        <f t="shared" si="3"/>
        <v>-9.6529124559690178</v>
      </c>
    </row>
    <row r="22" spans="1:21" x14ac:dyDescent="0.55000000000000004">
      <c r="A22" s="18" t="s">
        <v>183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8">
        <f t="shared" si="4"/>
        <v>0</v>
      </c>
      <c r="L22" s="6"/>
      <c r="M22" s="6">
        <v>6144162</v>
      </c>
      <c r="N22" s="6"/>
      <c r="O22" s="6">
        <v>0</v>
      </c>
      <c r="P22" s="6"/>
      <c r="Q22" s="6">
        <v>18407706</v>
      </c>
      <c r="R22" s="6"/>
      <c r="S22" s="6">
        <f t="shared" si="2"/>
        <v>24551868</v>
      </c>
      <c r="T22" s="6"/>
      <c r="U22" s="8">
        <f t="shared" si="3"/>
        <v>0.39179931162827097</v>
      </c>
    </row>
    <row r="23" spans="1:21" x14ac:dyDescent="0.55000000000000004">
      <c r="A23" s="18" t="s">
        <v>22</v>
      </c>
      <c r="C23" s="6">
        <v>0</v>
      </c>
      <c r="D23" s="6"/>
      <c r="E23" s="6">
        <v>30880893</v>
      </c>
      <c r="F23" s="6"/>
      <c r="G23" s="6">
        <v>0</v>
      </c>
      <c r="H23" s="6"/>
      <c r="I23" s="6">
        <f t="shared" si="0"/>
        <v>30880893</v>
      </c>
      <c r="J23" s="6"/>
      <c r="K23" s="8">
        <f t="shared" si="4"/>
        <v>-2.1511386218676435E-2</v>
      </c>
      <c r="L23" s="6"/>
      <c r="M23" s="6">
        <v>1600000000</v>
      </c>
      <c r="N23" s="6"/>
      <c r="O23" s="6">
        <v>-1328003621</v>
      </c>
      <c r="P23" s="6"/>
      <c r="Q23" s="6">
        <v>0</v>
      </c>
      <c r="R23" s="6"/>
      <c r="S23" s="6">
        <f t="shared" si="2"/>
        <v>271996379</v>
      </c>
      <c r="T23" s="6"/>
      <c r="U23" s="8">
        <f t="shared" si="3"/>
        <v>4.3405248862360413</v>
      </c>
    </row>
    <row r="24" spans="1:21" x14ac:dyDescent="0.55000000000000004">
      <c r="A24" s="18" t="s">
        <v>15</v>
      </c>
      <c r="C24" s="6">
        <v>0</v>
      </c>
      <c r="D24" s="6"/>
      <c r="E24" s="6">
        <v>252443096</v>
      </c>
      <c r="F24" s="6"/>
      <c r="G24" s="6">
        <v>0</v>
      </c>
      <c r="H24" s="6"/>
      <c r="I24" s="6">
        <f t="shared" si="0"/>
        <v>252443096</v>
      </c>
      <c r="J24" s="6"/>
      <c r="K24" s="8">
        <f t="shared" si="4"/>
        <v>-0.17584986730449834</v>
      </c>
      <c r="L24" s="6"/>
      <c r="M24" s="6">
        <v>9750000000</v>
      </c>
      <c r="N24" s="6"/>
      <c r="O24" s="6">
        <v>-8894105794</v>
      </c>
      <c r="P24" s="6"/>
      <c r="Q24" s="6">
        <v>0</v>
      </c>
      <c r="R24" s="6"/>
      <c r="S24" s="6">
        <f t="shared" si="2"/>
        <v>855894206</v>
      </c>
      <c r="T24" s="6"/>
      <c r="U24" s="8">
        <f t="shared" si="3"/>
        <v>13.6583807284002</v>
      </c>
    </row>
    <row r="25" spans="1:21" x14ac:dyDescent="0.55000000000000004">
      <c r="A25" s="18" t="s">
        <v>16</v>
      </c>
      <c r="C25" s="6">
        <v>0</v>
      </c>
      <c r="D25" s="6"/>
      <c r="E25" s="6">
        <v>-150072659</v>
      </c>
      <c r="F25" s="6"/>
      <c r="G25" s="6">
        <v>0</v>
      </c>
      <c r="H25" s="6"/>
      <c r="I25" s="6">
        <f t="shared" si="0"/>
        <v>-150072659</v>
      </c>
      <c r="J25" s="6"/>
      <c r="K25" s="8">
        <f t="shared" si="4"/>
        <v>0.10453942923906792</v>
      </c>
      <c r="L25" s="6"/>
      <c r="M25" s="6">
        <v>3450000000</v>
      </c>
      <c r="N25" s="6"/>
      <c r="O25" s="6">
        <v>-3271842295</v>
      </c>
      <c r="P25" s="6"/>
      <c r="Q25" s="6">
        <v>0</v>
      </c>
      <c r="R25" s="6"/>
      <c r="S25" s="6">
        <f t="shared" si="2"/>
        <v>178157705</v>
      </c>
      <c r="T25" s="6"/>
      <c r="U25" s="8">
        <f t="shared" si="3"/>
        <v>2.843045025342779</v>
      </c>
    </row>
    <row r="26" spans="1:21" x14ac:dyDescent="0.55000000000000004">
      <c r="A26" s="18" t="s">
        <v>30</v>
      </c>
      <c r="C26" s="6">
        <v>0</v>
      </c>
      <c r="D26" s="6"/>
      <c r="E26" s="6">
        <v>-724457058</v>
      </c>
      <c r="F26" s="6"/>
      <c r="G26" s="6">
        <v>0</v>
      </c>
      <c r="H26" s="6"/>
      <c r="I26" s="6">
        <f t="shared" si="0"/>
        <v>-724457058</v>
      </c>
      <c r="J26" s="6"/>
      <c r="K26" s="8">
        <f t="shared" si="4"/>
        <v>0.50465106606483412</v>
      </c>
      <c r="L26" s="6"/>
      <c r="M26" s="6">
        <v>0</v>
      </c>
      <c r="N26" s="6"/>
      <c r="O26" s="6">
        <v>-724457058</v>
      </c>
      <c r="P26" s="6"/>
      <c r="Q26" s="6">
        <v>0</v>
      </c>
      <c r="R26" s="6"/>
      <c r="S26" s="6">
        <f t="shared" si="2"/>
        <v>-724457058</v>
      </c>
      <c r="T26" s="6"/>
      <c r="U26" s="8">
        <f t="shared" si="3"/>
        <v>-11.560903497389379</v>
      </c>
    </row>
    <row r="27" spans="1:21" x14ac:dyDescent="0.55000000000000004">
      <c r="A27" s="18" t="s">
        <v>29</v>
      </c>
      <c r="C27" s="6">
        <v>0</v>
      </c>
      <c r="D27" s="6"/>
      <c r="E27" s="6">
        <v>309590</v>
      </c>
      <c r="F27" s="6"/>
      <c r="G27" s="6">
        <v>0</v>
      </c>
      <c r="H27" s="6"/>
      <c r="I27" s="6">
        <f t="shared" si="0"/>
        <v>309590</v>
      </c>
      <c r="J27" s="6"/>
      <c r="K27" s="8">
        <f t="shared" si="4"/>
        <v>-2.15657949381193E-4</v>
      </c>
      <c r="L27" s="6"/>
      <c r="M27" s="6">
        <v>0</v>
      </c>
      <c r="N27" s="6"/>
      <c r="O27" s="6">
        <v>309590</v>
      </c>
      <c r="P27" s="6"/>
      <c r="Q27" s="6">
        <v>0</v>
      </c>
      <c r="R27" s="6"/>
      <c r="S27" s="6">
        <f t="shared" si="2"/>
        <v>309590</v>
      </c>
      <c r="T27" s="6"/>
      <c r="U27" s="8">
        <f t="shared" si="3"/>
        <v>4.9404448120605902E-3</v>
      </c>
    </row>
    <row r="28" spans="1:21" x14ac:dyDescent="0.55000000000000004">
      <c r="A28" s="18" t="s">
        <v>27</v>
      </c>
      <c r="C28" s="6">
        <v>0</v>
      </c>
      <c r="D28" s="6"/>
      <c r="E28" s="6">
        <v>-16882999</v>
      </c>
      <c r="F28" s="6"/>
      <c r="G28" s="6">
        <v>0</v>
      </c>
      <c r="H28" s="6"/>
      <c r="I28" s="6">
        <f t="shared" si="0"/>
        <v>-16882999</v>
      </c>
      <c r="J28" s="6"/>
      <c r="K28" s="8">
        <f t="shared" si="4"/>
        <v>1.1760563789995581E-2</v>
      </c>
      <c r="L28" s="6"/>
      <c r="M28" s="6">
        <v>0</v>
      </c>
      <c r="N28" s="6"/>
      <c r="O28" s="6">
        <v>-16882999</v>
      </c>
      <c r="P28" s="6"/>
      <c r="Q28" s="6">
        <v>0</v>
      </c>
      <c r="R28" s="6"/>
      <c r="S28" s="6">
        <f t="shared" si="2"/>
        <v>-16882999</v>
      </c>
      <c r="T28" s="6"/>
      <c r="U28" s="8">
        <f t="shared" si="3"/>
        <v>-0.26941931206296754</v>
      </c>
    </row>
    <row r="29" spans="1:21" x14ac:dyDescent="0.55000000000000004">
      <c r="A29" s="18" t="s">
        <v>31</v>
      </c>
      <c r="C29" s="6">
        <v>0</v>
      </c>
      <c r="D29" s="6"/>
      <c r="E29" s="6">
        <v>-168369894</v>
      </c>
      <c r="F29" s="6"/>
      <c r="G29" s="6">
        <v>0</v>
      </c>
      <c r="H29" s="6"/>
      <c r="I29" s="6">
        <f>C29+E29+G29</f>
        <v>-168369894</v>
      </c>
      <c r="J29" s="6"/>
      <c r="K29" s="8">
        <f t="shared" si="4"/>
        <v>0.11728513865941674</v>
      </c>
      <c r="L29" s="6"/>
      <c r="M29" s="6">
        <v>0</v>
      </c>
      <c r="N29" s="6"/>
      <c r="O29" s="6">
        <v>-168369894</v>
      </c>
      <c r="P29" s="6"/>
      <c r="Q29" s="6">
        <v>0</v>
      </c>
      <c r="R29" s="6"/>
      <c r="S29" s="6">
        <f t="shared" si="2"/>
        <v>-168369894</v>
      </c>
      <c r="T29" s="6"/>
      <c r="U29" s="8">
        <f t="shared" si="3"/>
        <v>-2.6868508973787635</v>
      </c>
    </row>
    <row r="30" spans="1:21" s="6" customFormat="1" ht="24.75" thickBot="1" x14ac:dyDescent="0.6">
      <c r="C30" s="7">
        <f>SUM(C8:C29)</f>
        <v>0</v>
      </c>
      <c r="E30" s="7">
        <f>SUM(E8:E29)</f>
        <v>-1940476858</v>
      </c>
      <c r="G30" s="7">
        <f>SUM(G8:G29)</f>
        <v>504916514</v>
      </c>
      <c r="I30" s="7">
        <f>SUM(I8:I29)</f>
        <v>-1435560344</v>
      </c>
      <c r="K30" s="9">
        <f>SUM(K8:K29)</f>
        <v>1</v>
      </c>
      <c r="M30" s="7">
        <f>SUM(M8:M29)</f>
        <v>18594999247</v>
      </c>
      <c r="O30" s="7">
        <f>SUM(O8:O29)</f>
        <v>-19332595347</v>
      </c>
      <c r="Q30" s="7">
        <f>SUM(Q8:Q29)</f>
        <v>800260498</v>
      </c>
      <c r="S30" s="7">
        <f>SUM(S8:S29)</f>
        <v>62664398</v>
      </c>
      <c r="U30" s="9">
        <f>SUM(U8:U29)</f>
        <v>1.0000000000000004</v>
      </c>
    </row>
    <row r="31" spans="1:21" ht="24.75" thickTop="1" x14ac:dyDescent="0.55000000000000004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5"/>
  <sheetViews>
    <sheetView rightToLeft="1" topLeftCell="A28" workbookViewId="0">
      <selection activeCell="K44" sqref="K44:O44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 x14ac:dyDescent="0.55000000000000004">
      <c r="A3" s="21" t="s">
        <v>160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 x14ac:dyDescent="0.55000000000000004">
      <c r="A6" s="22" t="s">
        <v>164</v>
      </c>
      <c r="C6" s="23" t="s">
        <v>162</v>
      </c>
      <c r="D6" s="23" t="s">
        <v>162</v>
      </c>
      <c r="E6" s="23" t="s">
        <v>162</v>
      </c>
      <c r="F6" s="23" t="s">
        <v>162</v>
      </c>
      <c r="G6" s="23" t="s">
        <v>162</v>
      </c>
      <c r="H6" s="23" t="s">
        <v>162</v>
      </c>
      <c r="I6" s="23" t="s">
        <v>162</v>
      </c>
      <c r="K6" s="23" t="s">
        <v>163</v>
      </c>
      <c r="L6" s="23" t="s">
        <v>163</v>
      </c>
      <c r="M6" s="23" t="s">
        <v>163</v>
      </c>
      <c r="N6" s="23" t="s">
        <v>163</v>
      </c>
      <c r="O6" s="23" t="s">
        <v>163</v>
      </c>
      <c r="P6" s="23" t="s">
        <v>163</v>
      </c>
      <c r="Q6" s="23" t="s">
        <v>163</v>
      </c>
    </row>
    <row r="7" spans="1:17" ht="24.75" x14ac:dyDescent="0.55000000000000004">
      <c r="A7" s="23" t="s">
        <v>164</v>
      </c>
      <c r="C7" s="23" t="s">
        <v>204</v>
      </c>
      <c r="E7" s="23" t="s">
        <v>201</v>
      </c>
      <c r="G7" s="24" t="s">
        <v>202</v>
      </c>
      <c r="I7" s="23" t="s">
        <v>205</v>
      </c>
      <c r="K7" s="23" t="s">
        <v>204</v>
      </c>
      <c r="M7" s="23" t="s">
        <v>201</v>
      </c>
      <c r="O7" s="23" t="s">
        <v>202</v>
      </c>
      <c r="Q7" s="23" t="s">
        <v>205</v>
      </c>
    </row>
    <row r="8" spans="1:17" x14ac:dyDescent="0.55000000000000004">
      <c r="A8" s="1" t="s">
        <v>59</v>
      </c>
      <c r="C8" s="6">
        <v>0</v>
      </c>
      <c r="D8" s="6"/>
      <c r="E8" s="6">
        <v>77440750</v>
      </c>
      <c r="F8" s="6"/>
      <c r="G8" s="6">
        <v>2298670346</v>
      </c>
      <c r="H8" s="6"/>
      <c r="I8" s="6">
        <f>C8+E8+G8</f>
        <v>2376111096</v>
      </c>
      <c r="J8" s="6"/>
      <c r="K8" s="6">
        <v>0</v>
      </c>
      <c r="L8" s="6"/>
      <c r="M8" s="6">
        <v>17502937886</v>
      </c>
      <c r="N8" s="6"/>
      <c r="O8" s="6">
        <v>2539129721</v>
      </c>
      <c r="P8" s="6"/>
      <c r="Q8" s="6">
        <f>K8+M8+O8</f>
        <v>20042067607</v>
      </c>
    </row>
    <row r="9" spans="1:17" x14ac:dyDescent="0.55000000000000004">
      <c r="A9" s="1" t="s">
        <v>68</v>
      </c>
      <c r="C9" s="6">
        <v>0</v>
      </c>
      <c r="D9" s="6"/>
      <c r="E9" s="6">
        <v>-1825433408</v>
      </c>
      <c r="F9" s="6"/>
      <c r="G9" s="6">
        <v>1897317767</v>
      </c>
      <c r="H9" s="6"/>
      <c r="I9" s="6">
        <f t="shared" ref="I9:I43" si="0">C9+E9+G9</f>
        <v>71884359</v>
      </c>
      <c r="J9" s="6"/>
      <c r="K9" s="6">
        <v>0</v>
      </c>
      <c r="L9" s="6"/>
      <c r="M9" s="6">
        <v>0</v>
      </c>
      <c r="N9" s="6"/>
      <c r="O9" s="6">
        <v>1897317767</v>
      </c>
      <c r="P9" s="6"/>
      <c r="Q9" s="6">
        <f t="shared" ref="Q9:Q43" si="1">K9+M9+O9</f>
        <v>1897317767</v>
      </c>
    </row>
    <row r="10" spans="1:17" x14ac:dyDescent="0.55000000000000004">
      <c r="A10" s="1" t="s">
        <v>56</v>
      </c>
      <c r="C10" s="6">
        <v>0</v>
      </c>
      <c r="D10" s="6"/>
      <c r="E10" s="6">
        <v>-1979953895</v>
      </c>
      <c r="F10" s="6"/>
      <c r="G10" s="6">
        <v>5287216345</v>
      </c>
      <c r="H10" s="6"/>
      <c r="I10" s="6">
        <f t="shared" si="0"/>
        <v>3307262450</v>
      </c>
      <c r="J10" s="6"/>
      <c r="K10" s="6">
        <v>0</v>
      </c>
      <c r="L10" s="6"/>
      <c r="M10" s="6">
        <v>14010886682</v>
      </c>
      <c r="N10" s="6"/>
      <c r="O10" s="6">
        <v>6773362844</v>
      </c>
      <c r="P10" s="6"/>
      <c r="Q10" s="6">
        <f t="shared" si="1"/>
        <v>20784249526</v>
      </c>
    </row>
    <row r="11" spans="1:17" x14ac:dyDescent="0.55000000000000004">
      <c r="A11" s="1" t="s">
        <v>92</v>
      </c>
      <c r="C11" s="6">
        <v>58109588</v>
      </c>
      <c r="D11" s="6"/>
      <c r="E11" s="6">
        <v>-362777070</v>
      </c>
      <c r="F11" s="6"/>
      <c r="G11" s="6">
        <v>366442063</v>
      </c>
      <c r="H11" s="6"/>
      <c r="I11" s="6">
        <f t="shared" si="0"/>
        <v>61774581</v>
      </c>
      <c r="J11" s="6"/>
      <c r="K11" s="6">
        <v>1232050184</v>
      </c>
      <c r="L11" s="6"/>
      <c r="M11" s="6">
        <v>0</v>
      </c>
      <c r="N11" s="6"/>
      <c r="O11" s="6">
        <v>366442063</v>
      </c>
      <c r="P11" s="6"/>
      <c r="Q11" s="6">
        <f t="shared" si="1"/>
        <v>1598492247</v>
      </c>
    </row>
    <row r="12" spans="1:17" x14ac:dyDescent="0.55000000000000004">
      <c r="A12" s="1" t="s">
        <v>121</v>
      </c>
      <c r="C12" s="6">
        <v>7213977096</v>
      </c>
      <c r="D12" s="6"/>
      <c r="E12" s="6">
        <v>-1734635538</v>
      </c>
      <c r="F12" s="6"/>
      <c r="G12" s="6">
        <v>1734635544</v>
      </c>
      <c r="H12" s="6"/>
      <c r="I12" s="6">
        <f t="shared" si="0"/>
        <v>7213977102</v>
      </c>
      <c r="J12" s="6"/>
      <c r="K12" s="6">
        <v>52436770561</v>
      </c>
      <c r="L12" s="6"/>
      <c r="M12" s="6">
        <v>15611719864</v>
      </c>
      <c r="N12" s="6"/>
      <c r="O12" s="6">
        <v>1734635544</v>
      </c>
      <c r="P12" s="6"/>
      <c r="Q12" s="6">
        <f t="shared" si="1"/>
        <v>69783125969</v>
      </c>
    </row>
    <row r="13" spans="1:17" x14ac:dyDescent="0.55000000000000004">
      <c r="A13" s="1" t="s">
        <v>53</v>
      </c>
      <c r="C13" s="6">
        <v>0</v>
      </c>
      <c r="D13" s="6"/>
      <c r="E13" s="6">
        <v>-4566888916</v>
      </c>
      <c r="F13" s="6"/>
      <c r="G13" s="6">
        <v>5129253155</v>
      </c>
      <c r="H13" s="6"/>
      <c r="I13" s="6">
        <f t="shared" si="0"/>
        <v>562364239</v>
      </c>
      <c r="J13" s="6"/>
      <c r="K13" s="6">
        <v>0</v>
      </c>
      <c r="L13" s="6"/>
      <c r="M13" s="6">
        <v>4362826192</v>
      </c>
      <c r="N13" s="6"/>
      <c r="O13" s="6">
        <v>5129253155</v>
      </c>
      <c r="P13" s="6"/>
      <c r="Q13" s="6">
        <f t="shared" si="1"/>
        <v>9492079347</v>
      </c>
    </row>
    <row r="14" spans="1:17" x14ac:dyDescent="0.55000000000000004">
      <c r="A14" s="1" t="s">
        <v>193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6">
        <v>0</v>
      </c>
      <c r="L14" s="6"/>
      <c r="M14" s="6">
        <v>0</v>
      </c>
      <c r="N14" s="6"/>
      <c r="O14" s="6">
        <v>2243750318</v>
      </c>
      <c r="P14" s="6"/>
      <c r="Q14" s="6">
        <f t="shared" si="1"/>
        <v>2243750318</v>
      </c>
    </row>
    <row r="15" spans="1:17" x14ac:dyDescent="0.55000000000000004">
      <c r="A15" s="1" t="s">
        <v>194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0</v>
      </c>
      <c r="L15" s="6"/>
      <c r="M15" s="6">
        <v>0</v>
      </c>
      <c r="N15" s="6"/>
      <c r="O15" s="6">
        <v>850817998</v>
      </c>
      <c r="P15" s="6"/>
      <c r="Q15" s="6">
        <f t="shared" si="1"/>
        <v>850817998</v>
      </c>
    </row>
    <row r="16" spans="1:17" x14ac:dyDescent="0.55000000000000004">
      <c r="A16" s="1" t="s">
        <v>195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0</v>
      </c>
      <c r="L16" s="6"/>
      <c r="M16" s="6">
        <v>0</v>
      </c>
      <c r="N16" s="6"/>
      <c r="O16" s="6">
        <v>252322935</v>
      </c>
      <c r="P16" s="6"/>
      <c r="Q16" s="6">
        <f t="shared" si="1"/>
        <v>252322935</v>
      </c>
    </row>
    <row r="17" spans="1:17" x14ac:dyDescent="0.55000000000000004">
      <c r="A17" s="1" t="s">
        <v>196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0</v>
      </c>
      <c r="L17" s="6"/>
      <c r="M17" s="6">
        <v>0</v>
      </c>
      <c r="N17" s="6"/>
      <c r="O17" s="6">
        <v>1543238990</v>
      </c>
      <c r="P17" s="6"/>
      <c r="Q17" s="6">
        <f t="shared" si="1"/>
        <v>1543238990</v>
      </c>
    </row>
    <row r="18" spans="1:17" x14ac:dyDescent="0.55000000000000004">
      <c r="A18" s="1" t="s">
        <v>197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0</v>
      </c>
      <c r="L18" s="6"/>
      <c r="M18" s="6">
        <v>0</v>
      </c>
      <c r="N18" s="6"/>
      <c r="O18" s="6">
        <v>2316443270</v>
      </c>
      <c r="P18" s="6"/>
      <c r="Q18" s="6">
        <f t="shared" si="1"/>
        <v>2316443270</v>
      </c>
    </row>
    <row r="19" spans="1:17" x14ac:dyDescent="0.55000000000000004">
      <c r="A19" s="1" t="s">
        <v>62</v>
      </c>
      <c r="C19" s="6">
        <v>0</v>
      </c>
      <c r="D19" s="6"/>
      <c r="E19" s="6">
        <v>2865611773</v>
      </c>
      <c r="F19" s="6"/>
      <c r="G19" s="6">
        <v>0</v>
      </c>
      <c r="H19" s="6"/>
      <c r="I19" s="6">
        <f t="shared" si="0"/>
        <v>2865611773</v>
      </c>
      <c r="J19" s="6"/>
      <c r="K19" s="6">
        <v>0</v>
      </c>
      <c r="L19" s="6"/>
      <c r="M19" s="6">
        <v>39357297030</v>
      </c>
      <c r="N19" s="6"/>
      <c r="O19" s="6">
        <v>10123460787</v>
      </c>
      <c r="P19" s="6"/>
      <c r="Q19" s="6">
        <f t="shared" si="1"/>
        <v>49480757817</v>
      </c>
    </row>
    <row r="20" spans="1:17" x14ac:dyDescent="0.55000000000000004">
      <c r="A20" s="1" t="s">
        <v>198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0</v>
      </c>
      <c r="L20" s="6"/>
      <c r="M20" s="6">
        <v>0</v>
      </c>
      <c r="N20" s="6"/>
      <c r="O20" s="6">
        <v>4259106569</v>
      </c>
      <c r="P20" s="6"/>
      <c r="Q20" s="6">
        <f t="shared" si="1"/>
        <v>4259106569</v>
      </c>
    </row>
    <row r="21" spans="1:17" x14ac:dyDescent="0.55000000000000004">
      <c r="A21" s="1" t="s">
        <v>199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0</v>
      </c>
      <c r="L21" s="6"/>
      <c r="M21" s="6">
        <v>0</v>
      </c>
      <c r="N21" s="6"/>
      <c r="O21" s="6">
        <v>3407939524</v>
      </c>
      <c r="P21" s="6"/>
      <c r="Q21" s="6">
        <f t="shared" si="1"/>
        <v>3407939524</v>
      </c>
    </row>
    <row r="22" spans="1:17" x14ac:dyDescent="0.55000000000000004">
      <c r="A22" s="1" t="s">
        <v>86</v>
      </c>
      <c r="C22" s="6">
        <v>0</v>
      </c>
      <c r="D22" s="6"/>
      <c r="E22" s="6">
        <v>884904442</v>
      </c>
      <c r="F22" s="6"/>
      <c r="G22" s="6">
        <v>0</v>
      </c>
      <c r="H22" s="6"/>
      <c r="I22" s="6">
        <f t="shared" si="0"/>
        <v>884904442</v>
      </c>
      <c r="J22" s="6"/>
      <c r="K22" s="6">
        <v>0</v>
      </c>
      <c r="L22" s="6"/>
      <c r="M22" s="6">
        <v>6630793081</v>
      </c>
      <c r="N22" s="6"/>
      <c r="O22" s="6">
        <v>2031861576</v>
      </c>
      <c r="P22" s="6"/>
      <c r="Q22" s="6">
        <f t="shared" si="1"/>
        <v>8662654657</v>
      </c>
    </row>
    <row r="23" spans="1:17" x14ac:dyDescent="0.55000000000000004">
      <c r="A23" s="1" t="s">
        <v>133</v>
      </c>
      <c r="C23" s="6">
        <v>2202585</v>
      </c>
      <c r="D23" s="6"/>
      <c r="E23" s="6">
        <v>-747245</v>
      </c>
      <c r="F23" s="6"/>
      <c r="G23" s="6">
        <v>0</v>
      </c>
      <c r="H23" s="6"/>
      <c r="I23" s="6">
        <f t="shared" si="0"/>
        <v>1455340</v>
      </c>
      <c r="J23" s="6"/>
      <c r="K23" s="6">
        <v>2202585</v>
      </c>
      <c r="L23" s="6"/>
      <c r="M23" s="6">
        <v>-747245</v>
      </c>
      <c r="N23" s="6"/>
      <c r="O23" s="6">
        <v>0</v>
      </c>
      <c r="P23" s="6"/>
      <c r="Q23" s="6">
        <f t="shared" si="1"/>
        <v>1455340</v>
      </c>
    </row>
    <row r="24" spans="1:17" x14ac:dyDescent="0.55000000000000004">
      <c r="A24" s="1" t="s">
        <v>112</v>
      </c>
      <c r="C24" s="6">
        <v>686877761</v>
      </c>
      <c r="D24" s="6"/>
      <c r="E24" s="6">
        <v>64688274</v>
      </c>
      <c r="F24" s="6"/>
      <c r="G24" s="6">
        <v>0</v>
      </c>
      <c r="H24" s="6"/>
      <c r="I24" s="6">
        <f t="shared" si="0"/>
        <v>751566035</v>
      </c>
      <c r="J24" s="6"/>
      <c r="K24" s="6">
        <v>1098764878</v>
      </c>
      <c r="L24" s="6"/>
      <c r="M24" s="6">
        <v>116711120</v>
      </c>
      <c r="N24" s="6"/>
      <c r="O24" s="6">
        <v>0</v>
      </c>
      <c r="P24" s="6"/>
      <c r="Q24" s="6">
        <f t="shared" si="1"/>
        <v>1215475998</v>
      </c>
    </row>
    <row r="25" spans="1:17" x14ac:dyDescent="0.55000000000000004">
      <c r="A25" s="1" t="s">
        <v>109</v>
      </c>
      <c r="C25" s="6">
        <v>1293496362</v>
      </c>
      <c r="D25" s="6"/>
      <c r="E25" s="6">
        <v>56889687</v>
      </c>
      <c r="F25" s="6"/>
      <c r="G25" s="6">
        <v>0</v>
      </c>
      <c r="H25" s="6"/>
      <c r="I25" s="6">
        <f t="shared" si="0"/>
        <v>1350386049</v>
      </c>
      <c r="J25" s="6"/>
      <c r="K25" s="6">
        <v>9378488710</v>
      </c>
      <c r="L25" s="6"/>
      <c r="M25" s="6">
        <v>132875912</v>
      </c>
      <c r="N25" s="6"/>
      <c r="O25" s="6">
        <v>0</v>
      </c>
      <c r="P25" s="6"/>
      <c r="Q25" s="6">
        <f t="shared" si="1"/>
        <v>9511364622</v>
      </c>
    </row>
    <row r="26" spans="1:17" x14ac:dyDescent="0.55000000000000004">
      <c r="A26" s="1" t="s">
        <v>115</v>
      </c>
      <c r="C26" s="6">
        <v>1327789588</v>
      </c>
      <c r="D26" s="6"/>
      <c r="E26" s="6">
        <v>113879356</v>
      </c>
      <c r="F26" s="6"/>
      <c r="G26" s="6">
        <v>0</v>
      </c>
      <c r="H26" s="6"/>
      <c r="I26" s="6">
        <f t="shared" si="0"/>
        <v>1441668944</v>
      </c>
      <c r="J26" s="6"/>
      <c r="K26" s="6">
        <v>9412185191</v>
      </c>
      <c r="L26" s="6"/>
      <c r="M26" s="6">
        <v>113879356</v>
      </c>
      <c r="N26" s="6"/>
      <c r="O26" s="6">
        <v>0</v>
      </c>
      <c r="P26" s="6"/>
      <c r="Q26" s="6">
        <f t="shared" si="1"/>
        <v>9526064547</v>
      </c>
    </row>
    <row r="27" spans="1:17" x14ac:dyDescent="0.55000000000000004">
      <c r="A27" s="1" t="s">
        <v>118</v>
      </c>
      <c r="C27" s="6">
        <v>2857042154</v>
      </c>
      <c r="D27" s="6"/>
      <c r="E27" s="6">
        <v>317942363</v>
      </c>
      <c r="F27" s="6"/>
      <c r="G27" s="6">
        <v>0</v>
      </c>
      <c r="H27" s="6"/>
      <c r="I27" s="6">
        <f t="shared" si="0"/>
        <v>3174984517</v>
      </c>
      <c r="J27" s="6"/>
      <c r="K27" s="6">
        <v>20034249399</v>
      </c>
      <c r="L27" s="6"/>
      <c r="M27" s="6">
        <v>2072424305</v>
      </c>
      <c r="N27" s="6"/>
      <c r="O27" s="6">
        <v>0</v>
      </c>
      <c r="P27" s="6"/>
      <c r="Q27" s="6">
        <f t="shared" si="1"/>
        <v>22106673704</v>
      </c>
    </row>
    <row r="28" spans="1:17" x14ac:dyDescent="0.55000000000000004">
      <c r="A28" s="1" t="s">
        <v>106</v>
      </c>
      <c r="C28" s="6">
        <v>2932994779</v>
      </c>
      <c r="D28" s="6"/>
      <c r="E28" s="6">
        <v>318942182</v>
      </c>
      <c r="F28" s="6"/>
      <c r="G28" s="6">
        <v>0</v>
      </c>
      <c r="H28" s="6"/>
      <c r="I28" s="6">
        <f t="shared" si="0"/>
        <v>3251936961</v>
      </c>
      <c r="J28" s="6"/>
      <c r="K28" s="6">
        <v>20111486023</v>
      </c>
      <c r="L28" s="6"/>
      <c r="M28" s="6">
        <v>2200801033</v>
      </c>
      <c r="N28" s="6"/>
      <c r="O28" s="6">
        <v>0</v>
      </c>
      <c r="P28" s="6"/>
      <c r="Q28" s="6">
        <f t="shared" si="1"/>
        <v>22312287056</v>
      </c>
    </row>
    <row r="29" spans="1:17" x14ac:dyDescent="0.55000000000000004">
      <c r="A29" s="1" t="s">
        <v>104</v>
      </c>
      <c r="C29" s="6">
        <v>2838312049</v>
      </c>
      <c r="D29" s="6"/>
      <c r="E29" s="6">
        <v>108180388</v>
      </c>
      <c r="F29" s="6"/>
      <c r="G29" s="6">
        <v>0</v>
      </c>
      <c r="H29" s="6"/>
      <c r="I29" s="6">
        <f t="shared" si="0"/>
        <v>2946492437</v>
      </c>
      <c r="J29" s="6"/>
      <c r="K29" s="6">
        <v>8102662540</v>
      </c>
      <c r="L29" s="6"/>
      <c r="M29" s="6">
        <v>1655780388</v>
      </c>
      <c r="N29" s="6"/>
      <c r="O29" s="6">
        <v>0</v>
      </c>
      <c r="P29" s="6"/>
      <c r="Q29" s="6">
        <f t="shared" si="1"/>
        <v>9758442928</v>
      </c>
    </row>
    <row r="30" spans="1:17" x14ac:dyDescent="0.55000000000000004">
      <c r="A30" s="1" t="s">
        <v>98</v>
      </c>
      <c r="C30" s="6">
        <v>2246791204</v>
      </c>
      <c r="D30" s="6"/>
      <c r="E30" s="6">
        <v>1000818568</v>
      </c>
      <c r="F30" s="6"/>
      <c r="G30" s="6">
        <v>0</v>
      </c>
      <c r="H30" s="6"/>
      <c r="I30" s="6">
        <f t="shared" si="0"/>
        <v>3247609772</v>
      </c>
      <c r="J30" s="6"/>
      <c r="K30" s="6">
        <v>15515148081</v>
      </c>
      <c r="L30" s="6"/>
      <c r="M30" s="6">
        <v>-2498197119</v>
      </c>
      <c r="N30" s="6"/>
      <c r="O30" s="6">
        <v>0</v>
      </c>
      <c r="P30" s="6"/>
      <c r="Q30" s="6">
        <f t="shared" si="1"/>
        <v>13016950962</v>
      </c>
    </row>
    <row r="31" spans="1:17" x14ac:dyDescent="0.55000000000000004">
      <c r="A31" s="1" t="s">
        <v>95</v>
      </c>
      <c r="C31" s="6">
        <v>2222323092</v>
      </c>
      <c r="D31" s="6"/>
      <c r="E31" s="6">
        <v>2624524219</v>
      </c>
      <c r="F31" s="6"/>
      <c r="G31" s="6">
        <v>0</v>
      </c>
      <c r="H31" s="6"/>
      <c r="I31" s="6">
        <f t="shared" si="0"/>
        <v>4846847311</v>
      </c>
      <c r="J31" s="6"/>
      <c r="K31" s="6">
        <v>15490757925</v>
      </c>
      <c r="L31" s="6"/>
      <c r="M31" s="6">
        <v>3499365625</v>
      </c>
      <c r="N31" s="6"/>
      <c r="O31" s="6">
        <v>0</v>
      </c>
      <c r="P31" s="6"/>
      <c r="Q31" s="6">
        <f t="shared" si="1"/>
        <v>18990123550</v>
      </c>
    </row>
    <row r="32" spans="1:17" x14ac:dyDescent="0.55000000000000004">
      <c r="A32" s="1" t="s">
        <v>101</v>
      </c>
      <c r="C32" s="6">
        <v>1280222810</v>
      </c>
      <c r="D32" s="6"/>
      <c r="E32" s="6">
        <v>164070256</v>
      </c>
      <c r="F32" s="6"/>
      <c r="G32" s="6">
        <v>0</v>
      </c>
      <c r="H32" s="6"/>
      <c r="I32" s="6">
        <f t="shared" si="0"/>
        <v>1444293066</v>
      </c>
      <c r="J32" s="6"/>
      <c r="K32" s="6">
        <v>9365626878</v>
      </c>
      <c r="L32" s="6"/>
      <c r="M32" s="6">
        <v>-835748493</v>
      </c>
      <c r="N32" s="6"/>
      <c r="O32" s="6">
        <v>0</v>
      </c>
      <c r="P32" s="6"/>
      <c r="Q32" s="6">
        <f t="shared" si="1"/>
        <v>8529878385</v>
      </c>
    </row>
    <row r="33" spans="1:17" x14ac:dyDescent="0.55000000000000004">
      <c r="A33" s="1" t="s">
        <v>74</v>
      </c>
      <c r="C33" s="6">
        <v>0</v>
      </c>
      <c r="D33" s="6"/>
      <c r="E33" s="6">
        <v>3899139346</v>
      </c>
      <c r="F33" s="6"/>
      <c r="G33" s="6">
        <v>0</v>
      </c>
      <c r="H33" s="6"/>
      <c r="I33" s="6">
        <f t="shared" si="0"/>
        <v>3899139346</v>
      </c>
      <c r="J33" s="6"/>
      <c r="K33" s="6">
        <v>0</v>
      </c>
      <c r="L33" s="6"/>
      <c r="M33" s="6">
        <v>28624834495</v>
      </c>
      <c r="N33" s="6"/>
      <c r="O33" s="6">
        <v>0</v>
      </c>
      <c r="P33" s="6"/>
      <c r="Q33" s="6">
        <f t="shared" si="1"/>
        <v>28624834495</v>
      </c>
    </row>
    <row r="34" spans="1:17" x14ac:dyDescent="0.55000000000000004">
      <c r="A34" s="1" t="s">
        <v>77</v>
      </c>
      <c r="C34" s="6">
        <v>0</v>
      </c>
      <c r="D34" s="6"/>
      <c r="E34" s="6">
        <v>154214496</v>
      </c>
      <c r="F34" s="6"/>
      <c r="G34" s="6">
        <v>0</v>
      </c>
      <c r="H34" s="6"/>
      <c r="I34" s="6">
        <f t="shared" si="0"/>
        <v>154214496</v>
      </c>
      <c r="J34" s="6"/>
      <c r="K34" s="6">
        <v>0</v>
      </c>
      <c r="L34" s="6"/>
      <c r="M34" s="6">
        <v>1407668625</v>
      </c>
      <c r="N34" s="6"/>
      <c r="O34" s="6">
        <v>0</v>
      </c>
      <c r="P34" s="6"/>
      <c r="Q34" s="6">
        <f t="shared" si="1"/>
        <v>1407668625</v>
      </c>
    </row>
    <row r="35" spans="1:17" x14ac:dyDescent="0.55000000000000004">
      <c r="A35" s="1" t="s">
        <v>83</v>
      </c>
      <c r="C35" s="6">
        <v>0</v>
      </c>
      <c r="D35" s="6"/>
      <c r="E35" s="6">
        <v>516181795</v>
      </c>
      <c r="F35" s="6"/>
      <c r="G35" s="6">
        <v>0</v>
      </c>
      <c r="H35" s="6"/>
      <c r="I35" s="6">
        <f t="shared" si="0"/>
        <v>516181795</v>
      </c>
      <c r="J35" s="6"/>
      <c r="K35" s="6">
        <v>0</v>
      </c>
      <c r="L35" s="6"/>
      <c r="M35" s="6">
        <v>4208672634</v>
      </c>
      <c r="N35" s="6"/>
      <c r="O35" s="6">
        <v>0</v>
      </c>
      <c r="P35" s="6"/>
      <c r="Q35" s="6">
        <f t="shared" si="1"/>
        <v>4208672634</v>
      </c>
    </row>
    <row r="36" spans="1:17" x14ac:dyDescent="0.55000000000000004">
      <c r="A36" s="1" t="s">
        <v>89</v>
      </c>
      <c r="C36" s="6">
        <v>0</v>
      </c>
      <c r="D36" s="6"/>
      <c r="E36" s="6">
        <v>988305177</v>
      </c>
      <c r="F36" s="6"/>
      <c r="G36" s="6">
        <v>0</v>
      </c>
      <c r="H36" s="6"/>
      <c r="I36" s="6">
        <f t="shared" si="0"/>
        <v>988305177</v>
      </c>
      <c r="J36" s="6"/>
      <c r="K36" s="6">
        <v>0</v>
      </c>
      <c r="L36" s="6"/>
      <c r="M36" s="6">
        <v>7738461672</v>
      </c>
      <c r="N36" s="6"/>
      <c r="O36" s="6">
        <v>0</v>
      </c>
      <c r="P36" s="6"/>
      <c r="Q36" s="6">
        <f t="shared" si="1"/>
        <v>7738461672</v>
      </c>
    </row>
    <row r="37" spans="1:17" x14ac:dyDescent="0.55000000000000004">
      <c r="A37" s="1" t="s">
        <v>49</v>
      </c>
      <c r="C37" s="6">
        <v>0</v>
      </c>
      <c r="D37" s="6"/>
      <c r="E37" s="6">
        <v>1892587835</v>
      </c>
      <c r="F37" s="6"/>
      <c r="G37" s="6">
        <v>0</v>
      </c>
      <c r="H37" s="6"/>
      <c r="I37" s="6">
        <f t="shared" si="0"/>
        <v>1892587835</v>
      </c>
      <c r="J37" s="6"/>
      <c r="K37" s="6">
        <v>0</v>
      </c>
      <c r="L37" s="6"/>
      <c r="M37" s="6">
        <v>10135102776</v>
      </c>
      <c r="N37" s="6"/>
      <c r="O37" s="6">
        <v>0</v>
      </c>
      <c r="P37" s="6"/>
      <c r="Q37" s="6">
        <f t="shared" si="1"/>
        <v>10135102776</v>
      </c>
    </row>
    <row r="38" spans="1:17" x14ac:dyDescent="0.55000000000000004">
      <c r="A38" s="1" t="s">
        <v>65</v>
      </c>
      <c r="C38" s="6">
        <v>0</v>
      </c>
      <c r="D38" s="6"/>
      <c r="E38" s="6">
        <v>8283255</v>
      </c>
      <c r="F38" s="6"/>
      <c r="G38" s="6">
        <v>0</v>
      </c>
      <c r="H38" s="6"/>
      <c r="I38" s="6">
        <f t="shared" si="0"/>
        <v>8283255</v>
      </c>
      <c r="J38" s="6"/>
      <c r="K38" s="6">
        <v>0</v>
      </c>
      <c r="L38" s="6"/>
      <c r="M38" s="6">
        <v>1592489914</v>
      </c>
      <c r="N38" s="6"/>
      <c r="O38" s="6">
        <v>0</v>
      </c>
      <c r="P38" s="6"/>
      <c r="Q38" s="6">
        <f t="shared" si="1"/>
        <v>1592489914</v>
      </c>
    </row>
    <row r="39" spans="1:17" x14ac:dyDescent="0.55000000000000004">
      <c r="A39" s="1" t="s">
        <v>71</v>
      </c>
      <c r="C39" s="6">
        <v>0</v>
      </c>
      <c r="D39" s="6"/>
      <c r="E39" s="6">
        <v>323096988</v>
      </c>
      <c r="F39" s="6"/>
      <c r="G39" s="6">
        <v>0</v>
      </c>
      <c r="H39" s="6"/>
      <c r="I39" s="6">
        <f t="shared" si="0"/>
        <v>323096988</v>
      </c>
      <c r="J39" s="6"/>
      <c r="K39" s="6">
        <v>0</v>
      </c>
      <c r="L39" s="6"/>
      <c r="M39" s="6">
        <v>3708526448</v>
      </c>
      <c r="N39" s="6"/>
      <c r="O39" s="6">
        <v>0</v>
      </c>
      <c r="P39" s="6"/>
      <c r="Q39" s="6">
        <f t="shared" si="1"/>
        <v>3708526448</v>
      </c>
    </row>
    <row r="40" spans="1:17" x14ac:dyDescent="0.55000000000000004">
      <c r="A40" s="1" t="s">
        <v>124</v>
      </c>
      <c r="C40" s="6">
        <v>0</v>
      </c>
      <c r="D40" s="6"/>
      <c r="E40" s="6">
        <v>41992705</v>
      </c>
      <c r="F40" s="6"/>
      <c r="G40" s="6">
        <v>0</v>
      </c>
      <c r="H40" s="6"/>
      <c r="I40" s="6">
        <f t="shared" si="0"/>
        <v>41992705</v>
      </c>
      <c r="J40" s="6"/>
      <c r="K40" s="6">
        <v>0</v>
      </c>
      <c r="L40" s="6"/>
      <c r="M40" s="6">
        <v>41992705</v>
      </c>
      <c r="N40" s="6"/>
      <c r="O40" s="6">
        <v>0</v>
      </c>
      <c r="P40" s="6"/>
      <c r="Q40" s="6">
        <f t="shared" si="1"/>
        <v>41992705</v>
      </c>
    </row>
    <row r="41" spans="1:17" x14ac:dyDescent="0.55000000000000004">
      <c r="A41" s="1" t="s">
        <v>127</v>
      </c>
      <c r="C41" s="6">
        <v>0</v>
      </c>
      <c r="D41" s="6"/>
      <c r="E41" s="6">
        <v>-30674247</v>
      </c>
      <c r="F41" s="6"/>
      <c r="G41" s="6">
        <v>0</v>
      </c>
      <c r="H41" s="6"/>
      <c r="I41" s="6">
        <f t="shared" si="0"/>
        <v>-30674247</v>
      </c>
      <c r="J41" s="6"/>
      <c r="K41" s="6">
        <v>0</v>
      </c>
      <c r="L41" s="6"/>
      <c r="M41" s="6">
        <v>-30674247</v>
      </c>
      <c r="N41" s="6"/>
      <c r="O41" s="6">
        <v>0</v>
      </c>
      <c r="P41" s="6"/>
      <c r="Q41" s="6">
        <f t="shared" si="1"/>
        <v>-30674247</v>
      </c>
    </row>
    <row r="42" spans="1:17" x14ac:dyDescent="0.55000000000000004">
      <c r="A42" s="1" t="s">
        <v>130</v>
      </c>
      <c r="C42" s="6">
        <v>0</v>
      </c>
      <c r="D42" s="6"/>
      <c r="E42" s="6">
        <v>1642218</v>
      </c>
      <c r="F42" s="6"/>
      <c r="G42" s="6">
        <v>0</v>
      </c>
      <c r="H42" s="6"/>
      <c r="I42" s="6">
        <f t="shared" si="0"/>
        <v>1642218</v>
      </c>
      <c r="J42" s="6"/>
      <c r="K42" s="6">
        <v>0</v>
      </c>
      <c r="L42" s="6"/>
      <c r="M42" s="6">
        <v>1642220</v>
      </c>
      <c r="N42" s="6"/>
      <c r="O42" s="6">
        <v>0</v>
      </c>
      <c r="P42" s="6"/>
      <c r="Q42" s="6">
        <f t="shared" si="1"/>
        <v>1642220</v>
      </c>
    </row>
    <row r="43" spans="1:17" x14ac:dyDescent="0.55000000000000004">
      <c r="A43" s="1" t="s">
        <v>80</v>
      </c>
      <c r="C43" s="6">
        <v>0</v>
      </c>
      <c r="D43" s="6"/>
      <c r="E43" s="6">
        <v>-140166439</v>
      </c>
      <c r="F43" s="6"/>
      <c r="G43" s="6">
        <v>0</v>
      </c>
      <c r="H43" s="6"/>
      <c r="I43" s="6">
        <f t="shared" si="0"/>
        <v>-140166439</v>
      </c>
      <c r="J43" s="6"/>
      <c r="K43" s="6">
        <v>0</v>
      </c>
      <c r="L43" s="6"/>
      <c r="M43" s="6">
        <v>3203069211</v>
      </c>
      <c r="N43" s="6"/>
      <c r="O43" s="6">
        <v>0</v>
      </c>
      <c r="P43" s="6"/>
      <c r="Q43" s="6">
        <f t="shared" si="1"/>
        <v>3203069211</v>
      </c>
    </row>
    <row r="44" spans="1:17" ht="24.75" thickBot="1" x14ac:dyDescent="0.6">
      <c r="C44" s="7">
        <f>SUM(C8:C43)</f>
        <v>24960139068</v>
      </c>
      <c r="D44" s="6"/>
      <c r="E44" s="7">
        <f>SUM(E8:E43)</f>
        <v>5782059315</v>
      </c>
      <c r="F44" s="6"/>
      <c r="G44" s="7">
        <f>SUM(G8:G43)</f>
        <v>16713535220</v>
      </c>
      <c r="H44" s="6"/>
      <c r="I44" s="7">
        <f>SUM(I8:I43)</f>
        <v>47455733603</v>
      </c>
      <c r="J44" s="6"/>
      <c r="K44" s="7">
        <f>SUM(K8:K43)</f>
        <v>162180392955</v>
      </c>
      <c r="L44" s="6"/>
      <c r="M44" s="7">
        <f>SUM(M8:M43)</f>
        <v>164565392070</v>
      </c>
      <c r="N44" s="6"/>
      <c r="O44" s="7">
        <f>SUM(O8:O43)</f>
        <v>45469083061</v>
      </c>
      <c r="P44" s="6"/>
      <c r="Q44" s="7">
        <f>SUM(Q8:Q43)</f>
        <v>372214868086</v>
      </c>
    </row>
    <row r="45" spans="1:17" ht="24.75" thickTop="1" x14ac:dyDescent="0.55000000000000004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N24" sqref="N24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4.75" x14ac:dyDescent="0.55000000000000004">
      <c r="A3" s="21" t="s">
        <v>160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1" ht="24.75" x14ac:dyDescent="0.55000000000000004">
      <c r="A6" s="23" t="s">
        <v>206</v>
      </c>
      <c r="B6" s="23" t="s">
        <v>206</v>
      </c>
      <c r="C6" s="23" t="s">
        <v>206</v>
      </c>
      <c r="E6" s="23" t="s">
        <v>162</v>
      </c>
      <c r="F6" s="23" t="s">
        <v>162</v>
      </c>
      <c r="G6" s="23" t="s">
        <v>162</v>
      </c>
      <c r="I6" s="23" t="s">
        <v>163</v>
      </c>
      <c r="J6" s="23" t="s">
        <v>163</v>
      </c>
      <c r="K6" s="23" t="s">
        <v>163</v>
      </c>
    </row>
    <row r="7" spans="1:11" ht="24.75" x14ac:dyDescent="0.55000000000000004">
      <c r="A7" s="23" t="s">
        <v>207</v>
      </c>
      <c r="C7" s="23" t="s">
        <v>144</v>
      </c>
      <c r="E7" s="23" t="s">
        <v>208</v>
      </c>
      <c r="G7" s="23" t="s">
        <v>209</v>
      </c>
      <c r="I7" s="23" t="s">
        <v>208</v>
      </c>
      <c r="K7" s="23" t="s">
        <v>209</v>
      </c>
    </row>
    <row r="8" spans="1:11" x14ac:dyDescent="0.55000000000000004">
      <c r="A8" s="1" t="s">
        <v>150</v>
      </c>
      <c r="C8" s="4" t="s">
        <v>151</v>
      </c>
      <c r="E8" s="5">
        <v>48717738</v>
      </c>
      <c r="F8" s="4"/>
      <c r="G8" s="8">
        <f>E8/$E$10</f>
        <v>0.98036612982018623</v>
      </c>
      <c r="H8" s="4"/>
      <c r="I8" s="5">
        <v>113626093</v>
      </c>
      <c r="J8" s="4"/>
      <c r="K8" s="8">
        <f>I8/$I$10</f>
        <v>0.60569733395201197</v>
      </c>
    </row>
    <row r="9" spans="1:11" x14ac:dyDescent="0.55000000000000004">
      <c r="A9" s="1" t="s">
        <v>157</v>
      </c>
      <c r="C9" s="4" t="s">
        <v>158</v>
      </c>
      <c r="E9" s="5">
        <v>975674</v>
      </c>
      <c r="F9" s="4"/>
      <c r="G9" s="8">
        <f>E9/$E$10</f>
        <v>1.9633870179813776E-2</v>
      </c>
      <c r="H9" s="4"/>
      <c r="I9" s="5">
        <v>73969405</v>
      </c>
      <c r="J9" s="4"/>
      <c r="K9" s="8">
        <f>I9/$I$10</f>
        <v>0.39430266604798797</v>
      </c>
    </row>
    <row r="10" spans="1:11" ht="24.75" thickBot="1" x14ac:dyDescent="0.6">
      <c r="E10" s="10">
        <f>SUM(SUM(E8:E9))</f>
        <v>49693412</v>
      </c>
      <c r="F10" s="4"/>
      <c r="G10" s="9">
        <f>SUM(G8:G9)</f>
        <v>1</v>
      </c>
      <c r="H10" s="4"/>
      <c r="I10" s="10">
        <f>SUM(I8:I9)</f>
        <v>187595498</v>
      </c>
      <c r="K10" s="9">
        <f>SUM(K8:K9)</f>
        <v>1</v>
      </c>
    </row>
    <row r="11" spans="1:11" ht="24.75" thickTop="1" x14ac:dyDescent="0.55000000000000004">
      <c r="E11" s="3"/>
      <c r="I11" s="18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:C9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M17" sqref="M17"/>
    </sheetView>
  </sheetViews>
  <sheetFormatPr defaultRowHeight="24" x14ac:dyDescent="0.55000000000000004"/>
  <cols>
    <col min="1" max="1" width="29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9.140625" style="1" customWidth="1"/>
    <col min="8" max="10" width="9.140625" style="1"/>
    <col min="11" max="11" width="2.140625" style="1" bestFit="1" customWidth="1"/>
    <col min="12" max="16384" width="9.140625" style="1"/>
  </cols>
  <sheetData>
    <row r="2" spans="1:5" ht="24.75" x14ac:dyDescent="0.55000000000000004">
      <c r="A2" s="21" t="s">
        <v>0</v>
      </c>
      <c r="B2" s="21"/>
      <c r="C2" s="21"/>
      <c r="D2" s="21"/>
      <c r="E2" s="21"/>
    </row>
    <row r="3" spans="1:5" ht="24.75" x14ac:dyDescent="0.55000000000000004">
      <c r="A3" s="21" t="s">
        <v>160</v>
      </c>
      <c r="B3" s="21"/>
      <c r="C3" s="21"/>
      <c r="D3" s="21"/>
      <c r="E3" s="21"/>
    </row>
    <row r="4" spans="1:5" ht="24.75" x14ac:dyDescent="0.55000000000000004">
      <c r="A4" s="21" t="s">
        <v>2</v>
      </c>
      <c r="B4" s="21"/>
      <c r="C4" s="21"/>
      <c r="D4" s="21"/>
      <c r="E4" s="21"/>
    </row>
    <row r="5" spans="1:5" ht="24" customHeight="1" x14ac:dyDescent="0.55000000000000004">
      <c r="C5" s="30" t="s">
        <v>162</v>
      </c>
      <c r="E5" s="1" t="s">
        <v>219</v>
      </c>
    </row>
    <row r="6" spans="1:5" ht="24" customHeight="1" x14ac:dyDescent="0.55000000000000004">
      <c r="A6" s="22" t="s">
        <v>210</v>
      </c>
      <c r="C6" s="29"/>
      <c r="E6" s="29" t="s">
        <v>220</v>
      </c>
    </row>
    <row r="7" spans="1:5" ht="24.75" x14ac:dyDescent="0.55000000000000004">
      <c r="A7" s="23" t="s">
        <v>210</v>
      </c>
      <c r="C7" s="23" t="s">
        <v>147</v>
      </c>
      <c r="E7" s="23" t="s">
        <v>147</v>
      </c>
    </row>
    <row r="8" spans="1:5" x14ac:dyDescent="0.55000000000000004">
      <c r="A8" s="1" t="s">
        <v>218</v>
      </c>
      <c r="C8" s="5">
        <v>0</v>
      </c>
      <c r="D8" s="4"/>
      <c r="E8" s="5">
        <v>3250765</v>
      </c>
    </row>
    <row r="9" spans="1:5" x14ac:dyDescent="0.55000000000000004">
      <c r="A9" s="1" t="s">
        <v>211</v>
      </c>
      <c r="C9" s="5">
        <v>0</v>
      </c>
      <c r="D9" s="4"/>
      <c r="E9" s="5">
        <v>1507153</v>
      </c>
    </row>
    <row r="10" spans="1:5" ht="25.5" thickBot="1" x14ac:dyDescent="0.65">
      <c r="A10" s="2" t="s">
        <v>38</v>
      </c>
      <c r="C10" s="10">
        <f>SUM(C8:C9)</f>
        <v>0</v>
      </c>
      <c r="E10" s="10">
        <f>SUM(E8:E9)</f>
        <v>4757918</v>
      </c>
    </row>
    <row r="11" spans="1:5" ht="24.75" thickTop="1" x14ac:dyDescent="0.55000000000000004"/>
  </sheetData>
  <mergeCells count="8">
    <mergeCell ref="E7"/>
    <mergeCell ref="E6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9"/>
  <sheetViews>
    <sheetView rightToLeft="1" topLeftCell="A16" workbookViewId="0">
      <selection activeCell="G29" sqref="G29"/>
    </sheetView>
  </sheetViews>
  <sheetFormatPr defaultRowHeight="24" x14ac:dyDescent="0.55000000000000004"/>
  <cols>
    <col min="1" max="1" width="34.425781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6.7109375" style="1" bestFit="1" customWidth="1"/>
    <col min="16" max="16" width="1.28515625" style="1" customWidth="1"/>
    <col min="17" max="17" width="11.42578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7.425781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5" ht="24.75" x14ac:dyDescent="0.55000000000000004">
      <c r="A6" s="22" t="s">
        <v>3</v>
      </c>
      <c r="C6" s="23" t="s">
        <v>215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5" ht="24.75" x14ac:dyDescent="0.55000000000000004">
      <c r="A7" s="22" t="s">
        <v>3</v>
      </c>
      <c r="C7" s="22" t="s">
        <v>7</v>
      </c>
      <c r="E7" s="22" t="s">
        <v>8</v>
      </c>
      <c r="G7" s="22" t="s">
        <v>9</v>
      </c>
      <c r="I7" s="23" t="s">
        <v>10</v>
      </c>
      <c r="J7" s="23" t="s">
        <v>10</v>
      </c>
      <c r="K7" s="23" t="s">
        <v>10</v>
      </c>
      <c r="M7" s="23" t="s">
        <v>11</v>
      </c>
      <c r="N7" s="23" t="s">
        <v>11</v>
      </c>
      <c r="O7" s="23" t="s">
        <v>11</v>
      </c>
      <c r="Q7" s="22" t="s">
        <v>7</v>
      </c>
      <c r="S7" s="22" t="s">
        <v>12</v>
      </c>
      <c r="U7" s="22" t="s">
        <v>8</v>
      </c>
      <c r="W7" s="22" t="s">
        <v>9</v>
      </c>
      <c r="Y7" s="22" t="s">
        <v>13</v>
      </c>
    </row>
    <row r="8" spans="1:25" ht="24.75" x14ac:dyDescent="0.55000000000000004">
      <c r="A8" s="23" t="s">
        <v>3</v>
      </c>
      <c r="C8" s="23" t="s">
        <v>7</v>
      </c>
      <c r="E8" s="23" t="s">
        <v>8</v>
      </c>
      <c r="G8" s="23" t="s">
        <v>9</v>
      </c>
      <c r="I8" s="23" t="s">
        <v>7</v>
      </c>
      <c r="K8" s="23" t="s">
        <v>8</v>
      </c>
      <c r="M8" s="23" t="s">
        <v>7</v>
      </c>
      <c r="O8" s="23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5" x14ac:dyDescent="0.55000000000000004">
      <c r="A9" s="1" t="s">
        <v>15</v>
      </c>
      <c r="C9" s="6">
        <v>1500000</v>
      </c>
      <c r="D9" s="6"/>
      <c r="E9" s="6">
        <v>49562587298</v>
      </c>
      <c r="F9" s="6"/>
      <c r="G9" s="6">
        <v>71079545250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1500000</v>
      </c>
      <c r="R9" s="6"/>
      <c r="S9" s="6">
        <v>47070</v>
      </c>
      <c r="T9" s="6"/>
      <c r="U9" s="6">
        <v>49562587298</v>
      </c>
      <c r="V9" s="6"/>
      <c r="W9" s="6">
        <v>70184900250</v>
      </c>
      <c r="X9" s="6"/>
      <c r="Y9" s="8">
        <v>1.6331053690585316E-2</v>
      </c>
    </row>
    <row r="10" spans="1:25" x14ac:dyDescent="0.55000000000000004">
      <c r="A10" s="1" t="s">
        <v>16</v>
      </c>
      <c r="C10" s="6">
        <v>300000</v>
      </c>
      <c r="D10" s="6"/>
      <c r="E10" s="6">
        <v>22931359016</v>
      </c>
      <c r="F10" s="6"/>
      <c r="G10" s="6">
        <v>36537301800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300000</v>
      </c>
      <c r="R10" s="6"/>
      <c r="S10" s="6">
        <v>100069</v>
      </c>
      <c r="T10" s="6"/>
      <c r="U10" s="6">
        <v>22931359016</v>
      </c>
      <c r="V10" s="6"/>
      <c r="W10" s="6">
        <v>29842076835</v>
      </c>
      <c r="X10" s="6"/>
      <c r="Y10" s="8">
        <v>6.9438377385306234E-3</v>
      </c>
    </row>
    <row r="11" spans="1:25" x14ac:dyDescent="0.55000000000000004">
      <c r="A11" s="1" t="s">
        <v>17</v>
      </c>
      <c r="C11" s="6">
        <v>6676</v>
      </c>
      <c r="D11" s="6"/>
      <c r="E11" s="6">
        <v>52400857</v>
      </c>
      <c r="F11" s="6"/>
      <c r="G11" s="6">
        <v>102623399.89920001</v>
      </c>
      <c r="H11" s="6"/>
      <c r="I11" s="6">
        <v>0</v>
      </c>
      <c r="J11" s="6"/>
      <c r="K11" s="6">
        <v>0</v>
      </c>
      <c r="L11" s="6"/>
      <c r="M11" s="6">
        <v>-6676</v>
      </c>
      <c r="N11" s="6"/>
      <c r="O11" s="6">
        <v>99040750</v>
      </c>
      <c r="P11" s="6"/>
      <c r="Q11" s="6">
        <v>0</v>
      </c>
      <c r="R11" s="6"/>
      <c r="S11" s="6">
        <v>0</v>
      </c>
      <c r="T11" s="6"/>
      <c r="U11" s="6">
        <v>0</v>
      </c>
      <c r="V11" s="6"/>
      <c r="W11" s="6">
        <v>0</v>
      </c>
      <c r="X11" s="6"/>
      <c r="Y11" s="8">
        <v>0</v>
      </c>
    </row>
    <row r="12" spans="1:25" x14ac:dyDescent="0.55000000000000004">
      <c r="A12" s="1" t="s">
        <v>18</v>
      </c>
      <c r="C12" s="6">
        <v>11291</v>
      </c>
      <c r="D12" s="6"/>
      <c r="E12" s="6">
        <v>56766188</v>
      </c>
      <c r="F12" s="6"/>
      <c r="G12" s="6">
        <v>62954398.246950001</v>
      </c>
      <c r="H12" s="6"/>
      <c r="I12" s="6">
        <v>0</v>
      </c>
      <c r="J12" s="6"/>
      <c r="K12" s="6">
        <v>0</v>
      </c>
      <c r="L12" s="6"/>
      <c r="M12" s="6">
        <v>-11291</v>
      </c>
      <c r="N12" s="6"/>
      <c r="O12" s="6">
        <v>97602331</v>
      </c>
      <c r="P12" s="6"/>
      <c r="Q12" s="6">
        <v>0</v>
      </c>
      <c r="R12" s="6"/>
      <c r="S12" s="6">
        <v>0</v>
      </c>
      <c r="T12" s="6"/>
      <c r="U12" s="6">
        <v>0</v>
      </c>
      <c r="V12" s="6"/>
      <c r="W12" s="6">
        <v>0</v>
      </c>
      <c r="X12" s="6"/>
      <c r="Y12" s="8">
        <v>0</v>
      </c>
    </row>
    <row r="13" spans="1:25" x14ac:dyDescent="0.55000000000000004">
      <c r="A13" s="1" t="s">
        <v>19</v>
      </c>
      <c r="C13" s="6">
        <v>23043</v>
      </c>
      <c r="D13" s="6"/>
      <c r="E13" s="6">
        <v>484352060</v>
      </c>
      <c r="F13" s="6"/>
      <c r="G13" s="6">
        <v>1145981884.3245001</v>
      </c>
      <c r="H13" s="6"/>
      <c r="I13" s="6">
        <v>0</v>
      </c>
      <c r="J13" s="6"/>
      <c r="K13" s="6">
        <v>0</v>
      </c>
      <c r="L13" s="6"/>
      <c r="M13" s="6">
        <v>-23043</v>
      </c>
      <c r="N13" s="6"/>
      <c r="O13" s="6">
        <v>1429785921</v>
      </c>
      <c r="P13" s="6"/>
      <c r="Q13" s="6">
        <v>0</v>
      </c>
      <c r="R13" s="6"/>
      <c r="S13" s="6">
        <v>0</v>
      </c>
      <c r="T13" s="6"/>
      <c r="U13" s="6">
        <v>0</v>
      </c>
      <c r="V13" s="6"/>
      <c r="W13" s="6">
        <v>0</v>
      </c>
      <c r="X13" s="6"/>
      <c r="Y13" s="8">
        <v>0</v>
      </c>
    </row>
    <row r="14" spans="1:25" x14ac:dyDescent="0.55000000000000004">
      <c r="A14" s="1" t="s">
        <v>20</v>
      </c>
      <c r="C14" s="6">
        <v>175410</v>
      </c>
      <c r="D14" s="6"/>
      <c r="E14" s="6">
        <v>821765444</v>
      </c>
      <c r="F14" s="6"/>
      <c r="G14" s="6">
        <v>1712625901.7309999</v>
      </c>
      <c r="H14" s="6"/>
      <c r="I14" s="6">
        <v>0</v>
      </c>
      <c r="J14" s="6"/>
      <c r="K14" s="6">
        <v>0</v>
      </c>
      <c r="L14" s="6"/>
      <c r="M14" s="6">
        <v>-175410</v>
      </c>
      <c r="N14" s="6"/>
      <c r="O14" s="6">
        <v>1642025495</v>
      </c>
      <c r="P14" s="6"/>
      <c r="Q14" s="6">
        <v>0</v>
      </c>
      <c r="R14" s="6"/>
      <c r="S14" s="6">
        <v>0</v>
      </c>
      <c r="T14" s="6"/>
      <c r="U14" s="6">
        <v>0</v>
      </c>
      <c r="V14" s="6"/>
      <c r="W14" s="6">
        <v>0</v>
      </c>
      <c r="X14" s="6"/>
      <c r="Y14" s="8">
        <v>0</v>
      </c>
    </row>
    <row r="15" spans="1:25" x14ac:dyDescent="0.55000000000000004">
      <c r="A15" s="1" t="s">
        <v>21</v>
      </c>
      <c r="C15" s="6">
        <v>21236</v>
      </c>
      <c r="D15" s="6"/>
      <c r="E15" s="6">
        <v>40427545</v>
      </c>
      <c r="F15" s="6"/>
      <c r="G15" s="6">
        <v>70041804.764400005</v>
      </c>
      <c r="H15" s="6"/>
      <c r="I15" s="6">
        <v>0</v>
      </c>
      <c r="J15" s="6"/>
      <c r="K15" s="6">
        <v>0</v>
      </c>
      <c r="L15" s="6"/>
      <c r="M15" s="6">
        <v>-21236</v>
      </c>
      <c r="N15" s="6"/>
      <c r="O15" s="6">
        <v>89293805</v>
      </c>
      <c r="P15" s="6"/>
      <c r="Q15" s="6">
        <v>0</v>
      </c>
      <c r="R15" s="6"/>
      <c r="S15" s="6">
        <v>0</v>
      </c>
      <c r="T15" s="6"/>
      <c r="U15" s="6">
        <v>0</v>
      </c>
      <c r="V15" s="6"/>
      <c r="W15" s="6">
        <v>0</v>
      </c>
      <c r="X15" s="6"/>
      <c r="Y15" s="8">
        <v>0</v>
      </c>
    </row>
    <row r="16" spans="1:25" x14ac:dyDescent="0.55000000000000004">
      <c r="A16" s="1" t="s">
        <v>22</v>
      </c>
      <c r="C16" s="6">
        <v>4500000</v>
      </c>
      <c r="D16" s="6"/>
      <c r="E16" s="6">
        <v>48175656638</v>
      </c>
      <c r="F16" s="6"/>
      <c r="G16" s="6">
        <v>72689906250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4500000</v>
      </c>
      <c r="R16" s="6"/>
      <c r="S16" s="6">
        <v>13800</v>
      </c>
      <c r="T16" s="6"/>
      <c r="U16" s="6">
        <v>48175656638</v>
      </c>
      <c r="V16" s="6"/>
      <c r="W16" s="6">
        <v>61730505000</v>
      </c>
      <c r="X16" s="6"/>
      <c r="Y16" s="8">
        <v>1.4363833073937373E-2</v>
      </c>
    </row>
    <row r="17" spans="1:25" x14ac:dyDescent="0.55000000000000004">
      <c r="A17" s="1" t="s">
        <v>23</v>
      </c>
      <c r="C17" s="6">
        <v>36507</v>
      </c>
      <c r="D17" s="6"/>
      <c r="E17" s="6">
        <v>1094435816</v>
      </c>
      <c r="F17" s="6"/>
      <c r="G17" s="6">
        <v>1633766043</v>
      </c>
      <c r="H17" s="6"/>
      <c r="I17" s="6">
        <v>0</v>
      </c>
      <c r="J17" s="6"/>
      <c r="K17" s="6">
        <v>0</v>
      </c>
      <c r="L17" s="6"/>
      <c r="M17" s="6">
        <v>-36507</v>
      </c>
      <c r="N17" s="6"/>
      <c r="O17" s="6">
        <v>1730448544</v>
      </c>
      <c r="P17" s="6"/>
      <c r="Q17" s="6">
        <v>0</v>
      </c>
      <c r="R17" s="6"/>
      <c r="S17" s="6">
        <v>0</v>
      </c>
      <c r="T17" s="6"/>
      <c r="U17" s="6">
        <v>0</v>
      </c>
      <c r="V17" s="6"/>
      <c r="W17" s="6">
        <v>0</v>
      </c>
      <c r="X17" s="6"/>
      <c r="Y17" s="8">
        <v>0</v>
      </c>
    </row>
    <row r="18" spans="1:25" x14ac:dyDescent="0.55000000000000004">
      <c r="A18" s="1" t="s">
        <v>24</v>
      </c>
      <c r="C18" s="6">
        <v>2300000</v>
      </c>
      <c r="D18" s="6"/>
      <c r="E18" s="6">
        <v>33199643071</v>
      </c>
      <c r="F18" s="6"/>
      <c r="G18" s="6">
        <v>41267985750</v>
      </c>
      <c r="H18" s="6"/>
      <c r="I18" s="6">
        <v>1700000</v>
      </c>
      <c r="J18" s="6"/>
      <c r="K18" s="6">
        <v>32269507945</v>
      </c>
      <c r="L18" s="6"/>
      <c r="M18" s="6">
        <v>0</v>
      </c>
      <c r="N18" s="6"/>
      <c r="O18" s="6">
        <v>0</v>
      </c>
      <c r="P18" s="6"/>
      <c r="Q18" s="6">
        <v>4000000</v>
      </c>
      <c r="R18" s="6"/>
      <c r="S18" s="6">
        <v>16030</v>
      </c>
      <c r="T18" s="6"/>
      <c r="U18" s="6">
        <v>65469151016</v>
      </c>
      <c r="V18" s="6"/>
      <c r="W18" s="6">
        <v>63738486000</v>
      </c>
      <c r="X18" s="6"/>
      <c r="Y18" s="8">
        <v>1.4831062426744998E-2</v>
      </c>
    </row>
    <row r="19" spans="1:25" x14ac:dyDescent="0.55000000000000004">
      <c r="A19" s="1" t="s">
        <v>25</v>
      </c>
      <c r="C19" s="6">
        <v>5023444</v>
      </c>
      <c r="D19" s="6"/>
      <c r="E19" s="6">
        <v>45709238924</v>
      </c>
      <c r="F19" s="6"/>
      <c r="G19" s="6">
        <v>61720333721.351997</v>
      </c>
      <c r="H19" s="6"/>
      <c r="I19" s="6">
        <v>3200000</v>
      </c>
      <c r="J19" s="6"/>
      <c r="K19" s="6">
        <v>38731468933</v>
      </c>
      <c r="L19" s="6"/>
      <c r="M19" s="6">
        <v>0</v>
      </c>
      <c r="N19" s="6"/>
      <c r="O19" s="6">
        <v>0</v>
      </c>
      <c r="P19" s="6"/>
      <c r="Q19" s="6">
        <v>8223444</v>
      </c>
      <c r="R19" s="6"/>
      <c r="S19" s="6">
        <v>10100</v>
      </c>
      <c r="T19" s="6"/>
      <c r="U19" s="6">
        <v>84440707857</v>
      </c>
      <c r="V19" s="6"/>
      <c r="W19" s="6">
        <v>82562596532.820007</v>
      </c>
      <c r="X19" s="6"/>
      <c r="Y19" s="8">
        <v>1.9211172089848724E-2</v>
      </c>
    </row>
    <row r="20" spans="1:25" x14ac:dyDescent="0.55000000000000004">
      <c r="A20" s="1" t="s">
        <v>26</v>
      </c>
      <c r="C20" s="6">
        <v>6710</v>
      </c>
      <c r="D20" s="6"/>
      <c r="E20" s="6">
        <v>41498735</v>
      </c>
      <c r="F20" s="6"/>
      <c r="G20" s="6">
        <v>111330230.1705</v>
      </c>
      <c r="H20" s="6"/>
      <c r="I20" s="6">
        <v>0</v>
      </c>
      <c r="J20" s="6"/>
      <c r="K20" s="6">
        <v>0</v>
      </c>
      <c r="L20" s="6"/>
      <c r="M20" s="6">
        <v>-6710</v>
      </c>
      <c r="N20" s="6"/>
      <c r="O20" s="6">
        <v>104053183</v>
      </c>
      <c r="P20" s="6"/>
      <c r="Q20" s="6">
        <v>0</v>
      </c>
      <c r="R20" s="6"/>
      <c r="S20" s="6">
        <v>0</v>
      </c>
      <c r="T20" s="6"/>
      <c r="U20" s="6">
        <v>0</v>
      </c>
      <c r="V20" s="6"/>
      <c r="W20" s="6">
        <v>0</v>
      </c>
      <c r="X20" s="6"/>
      <c r="Y20" s="8">
        <v>0</v>
      </c>
    </row>
    <row r="21" spans="1:25" x14ac:dyDescent="0.55000000000000004">
      <c r="A21" s="1" t="s">
        <v>27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650804</v>
      </c>
      <c r="J21" s="6"/>
      <c r="K21" s="6">
        <v>4970143314</v>
      </c>
      <c r="L21" s="6"/>
      <c r="M21" s="6">
        <v>0</v>
      </c>
      <c r="N21" s="6"/>
      <c r="O21" s="6">
        <v>0</v>
      </c>
      <c r="P21" s="6"/>
      <c r="Q21" s="6">
        <v>650804</v>
      </c>
      <c r="R21" s="6"/>
      <c r="S21" s="6">
        <v>9569</v>
      </c>
      <c r="T21" s="6"/>
      <c r="U21" s="6">
        <v>4970143314</v>
      </c>
      <c r="V21" s="6"/>
      <c r="W21" s="6">
        <v>6190489592.3177996</v>
      </c>
      <c r="X21" s="6"/>
      <c r="Y21" s="8">
        <v>1.4404411425112996E-3</v>
      </c>
    </row>
    <row r="22" spans="1:25" x14ac:dyDescent="0.55000000000000004">
      <c r="A22" s="1" t="s">
        <v>28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2789534</v>
      </c>
      <c r="J22" s="6"/>
      <c r="K22" s="6">
        <v>9305958965</v>
      </c>
      <c r="L22" s="6"/>
      <c r="M22" s="6">
        <v>-1394767</v>
      </c>
      <c r="N22" s="6"/>
      <c r="O22" s="6">
        <v>6440145320</v>
      </c>
      <c r="P22" s="6"/>
      <c r="Q22" s="6">
        <v>1394767</v>
      </c>
      <c r="R22" s="6"/>
      <c r="S22" s="6">
        <v>4624</v>
      </c>
      <c r="T22" s="6"/>
      <c r="U22" s="6">
        <v>4652979465</v>
      </c>
      <c r="V22" s="6"/>
      <c r="W22" s="6">
        <v>6411028662.4823999</v>
      </c>
      <c r="X22" s="6"/>
      <c r="Y22" s="8">
        <v>1.4917575279859638E-3</v>
      </c>
    </row>
    <row r="23" spans="1:25" x14ac:dyDescent="0.55000000000000004">
      <c r="A23" s="1" t="s">
        <v>29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34494</v>
      </c>
      <c r="J23" s="6"/>
      <c r="K23" s="6">
        <v>794098238</v>
      </c>
      <c r="L23" s="6"/>
      <c r="M23" s="6">
        <v>0</v>
      </c>
      <c r="N23" s="6"/>
      <c r="O23" s="6">
        <v>0</v>
      </c>
      <c r="P23" s="6"/>
      <c r="Q23" s="6">
        <v>34494</v>
      </c>
      <c r="R23" s="6"/>
      <c r="S23" s="6">
        <v>35620</v>
      </c>
      <c r="T23" s="6"/>
      <c r="U23" s="6">
        <v>794098238</v>
      </c>
      <c r="V23" s="6"/>
      <c r="W23" s="6">
        <v>1221365654</v>
      </c>
      <c r="X23" s="6"/>
      <c r="Y23" s="8">
        <v>2.8419486243140812E-4</v>
      </c>
    </row>
    <row r="24" spans="1:25" x14ac:dyDescent="0.55000000000000004">
      <c r="A24" s="1" t="s">
        <v>30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30000</v>
      </c>
      <c r="J24" s="6"/>
      <c r="K24" s="6">
        <v>8169465600</v>
      </c>
      <c r="L24" s="6"/>
      <c r="M24" s="6">
        <v>0</v>
      </c>
      <c r="N24" s="6"/>
      <c r="O24" s="6">
        <v>0</v>
      </c>
      <c r="P24" s="6"/>
      <c r="Q24" s="6">
        <v>30000</v>
      </c>
      <c r="R24" s="6"/>
      <c r="S24" s="6">
        <v>248462</v>
      </c>
      <c r="T24" s="6"/>
      <c r="U24" s="6">
        <v>8169465600</v>
      </c>
      <c r="V24" s="6"/>
      <c r="W24" s="6">
        <v>7445008541.25</v>
      </c>
      <c r="X24" s="6"/>
      <c r="Y24" s="8">
        <v>1.7323503172467646E-3</v>
      </c>
    </row>
    <row r="25" spans="1:25" x14ac:dyDescent="0.55000000000000004">
      <c r="A25" s="1" t="s">
        <v>31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5000000</v>
      </c>
      <c r="J25" s="6"/>
      <c r="K25" s="6">
        <v>30220017949</v>
      </c>
      <c r="L25" s="6"/>
      <c r="M25" s="6">
        <v>0</v>
      </c>
      <c r="N25" s="6"/>
      <c r="O25" s="6">
        <v>0</v>
      </c>
      <c r="P25" s="6"/>
      <c r="Q25" s="6">
        <v>5000000</v>
      </c>
      <c r="R25" s="6"/>
      <c r="S25" s="6">
        <v>5970</v>
      </c>
      <c r="T25" s="6"/>
      <c r="U25" s="6">
        <v>30220017949</v>
      </c>
      <c r="V25" s="6"/>
      <c r="W25" s="6">
        <v>29672392500</v>
      </c>
      <c r="X25" s="6"/>
      <c r="Y25" s="8">
        <v>6.904354545201781E-3</v>
      </c>
    </row>
    <row r="26" spans="1:25" ht="24.75" thickBot="1" x14ac:dyDescent="0.6">
      <c r="C26" s="6"/>
      <c r="D26" s="6"/>
      <c r="E26" s="7">
        <f>SUM(E9:E25)</f>
        <v>202170131592</v>
      </c>
      <c r="F26" s="6"/>
      <c r="G26" s="7">
        <f>SUM(G9:G25)</f>
        <v>288134396433.48853</v>
      </c>
      <c r="H26" s="6"/>
      <c r="I26" s="6"/>
      <c r="J26" s="6"/>
      <c r="K26" s="7">
        <f>SUM(K9:K25)</f>
        <v>124460660944</v>
      </c>
      <c r="L26" s="6"/>
      <c r="M26" s="6"/>
      <c r="N26" s="6"/>
      <c r="O26" s="7">
        <f>SUM(O9:O25)</f>
        <v>11632395349</v>
      </c>
      <c r="P26" s="6"/>
      <c r="Q26" s="6"/>
      <c r="R26" s="6"/>
      <c r="S26" s="6"/>
      <c r="T26" s="6"/>
      <c r="U26" s="7">
        <f>SUM(U9:U25)</f>
        <v>319386166391</v>
      </c>
      <c r="V26" s="6"/>
      <c r="W26" s="7">
        <f>SUM(W9:W25)</f>
        <v>358998849567.87024</v>
      </c>
      <c r="X26" s="6"/>
      <c r="Y26" s="9">
        <f>SUM(Y9:Y25)</f>
        <v>8.3534057415024232E-2</v>
      </c>
    </row>
    <row r="27" spans="1:25" ht="24.75" thickTop="1" x14ac:dyDescent="0.55000000000000004">
      <c r="G27" s="3"/>
      <c r="W27" s="3"/>
    </row>
    <row r="28" spans="1:25" x14ac:dyDescent="0.55000000000000004">
      <c r="W28" s="3"/>
      <c r="Y28" s="3"/>
    </row>
    <row r="29" spans="1:25" x14ac:dyDescent="0.55000000000000004">
      <c r="W29" s="3"/>
      <c r="Y29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9"/>
  <sheetViews>
    <sheetView rightToLeft="1" workbookViewId="0">
      <selection activeCell="E14" sqref="E14"/>
    </sheetView>
  </sheetViews>
  <sheetFormatPr defaultRowHeight="24" x14ac:dyDescent="0.55000000000000004"/>
  <cols>
    <col min="1" max="1" width="33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 x14ac:dyDescent="0.55000000000000004">
      <c r="A6" s="22" t="s">
        <v>3</v>
      </c>
      <c r="C6" s="23" t="s">
        <v>215</v>
      </c>
      <c r="D6" s="23" t="s">
        <v>4</v>
      </c>
      <c r="E6" s="23" t="s">
        <v>4</v>
      </c>
      <c r="F6" s="23" t="s">
        <v>4</v>
      </c>
      <c r="G6" s="23" t="s">
        <v>4</v>
      </c>
      <c r="H6" s="23" t="s">
        <v>4</v>
      </c>
      <c r="I6" s="23" t="s">
        <v>4</v>
      </c>
      <c r="K6" s="23" t="s">
        <v>6</v>
      </c>
      <c r="L6" s="23" t="s">
        <v>6</v>
      </c>
      <c r="M6" s="23" t="s">
        <v>6</v>
      </c>
      <c r="N6" s="23" t="s">
        <v>6</v>
      </c>
      <c r="O6" s="23" t="s">
        <v>6</v>
      </c>
      <c r="P6" s="23" t="s">
        <v>6</v>
      </c>
      <c r="Q6" s="23" t="s">
        <v>6</v>
      </c>
    </row>
    <row r="7" spans="1:17" ht="24.75" x14ac:dyDescent="0.55000000000000004">
      <c r="A7" s="23" t="s">
        <v>3</v>
      </c>
      <c r="C7" s="24" t="s">
        <v>32</v>
      </c>
      <c r="E7" s="24" t="s">
        <v>33</v>
      </c>
      <c r="G7" s="24" t="s">
        <v>34</v>
      </c>
      <c r="I7" s="24" t="s">
        <v>35</v>
      </c>
      <c r="K7" s="24" t="s">
        <v>32</v>
      </c>
      <c r="M7" s="24" t="s">
        <v>33</v>
      </c>
      <c r="O7" s="24" t="s">
        <v>34</v>
      </c>
      <c r="Q7" s="24" t="s">
        <v>35</v>
      </c>
    </row>
    <row r="8" spans="1:17" x14ac:dyDescent="0.55000000000000004">
      <c r="A8" s="1" t="s">
        <v>36</v>
      </c>
      <c r="C8" s="5">
        <v>36507</v>
      </c>
      <c r="D8" s="4"/>
      <c r="E8" s="5">
        <v>34200</v>
      </c>
      <c r="F8" s="4"/>
      <c r="G8" s="4" t="s">
        <v>37</v>
      </c>
      <c r="H8" s="4"/>
      <c r="I8" s="5">
        <v>0</v>
      </c>
      <c r="J8" s="4"/>
      <c r="K8" s="5">
        <v>0</v>
      </c>
      <c r="L8" s="4"/>
      <c r="M8" s="5">
        <v>34200</v>
      </c>
      <c r="N8" s="4"/>
      <c r="O8" s="4" t="s">
        <v>217</v>
      </c>
      <c r="P8" s="4"/>
      <c r="Q8" s="5">
        <v>0</v>
      </c>
    </row>
    <row r="9" spans="1:17" x14ac:dyDescent="0.55000000000000004">
      <c r="A9" s="1" t="s">
        <v>39</v>
      </c>
      <c r="C9" s="5">
        <v>130</v>
      </c>
      <c r="D9" s="4"/>
      <c r="E9" s="5">
        <v>9300</v>
      </c>
      <c r="F9" s="4"/>
      <c r="G9" s="4" t="s">
        <v>40</v>
      </c>
      <c r="H9" s="4"/>
      <c r="I9" s="5">
        <v>0</v>
      </c>
      <c r="J9" s="4"/>
      <c r="K9" s="5">
        <v>0</v>
      </c>
      <c r="L9" s="4"/>
      <c r="M9" s="5">
        <v>9300</v>
      </c>
      <c r="N9" s="4"/>
      <c r="O9" s="4" t="s">
        <v>217</v>
      </c>
      <c r="P9" s="4"/>
      <c r="Q9" s="5">
        <v>0</v>
      </c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0"/>
  <sheetViews>
    <sheetView rightToLeft="1" topLeftCell="H25" workbookViewId="0">
      <selection activeCell="AI5" sqref="A5:AI5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7.285156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customWidth="1"/>
    <col min="28" max="28" width="1.570312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6" spans="1:37" ht="24.75" x14ac:dyDescent="0.55000000000000004">
      <c r="A6" s="23" t="s">
        <v>41</v>
      </c>
      <c r="B6" s="23" t="s">
        <v>41</v>
      </c>
      <c r="C6" s="23" t="s">
        <v>41</v>
      </c>
      <c r="D6" s="23" t="s">
        <v>41</v>
      </c>
      <c r="E6" s="23" t="s">
        <v>41</v>
      </c>
      <c r="F6" s="23" t="s">
        <v>41</v>
      </c>
      <c r="G6" s="23" t="s">
        <v>41</v>
      </c>
      <c r="H6" s="23" t="s">
        <v>41</v>
      </c>
      <c r="I6" s="23" t="s">
        <v>41</v>
      </c>
      <c r="J6" s="23" t="s">
        <v>41</v>
      </c>
      <c r="K6" s="23" t="s">
        <v>41</v>
      </c>
      <c r="L6" s="23" t="s">
        <v>41</v>
      </c>
      <c r="M6" s="23" t="s">
        <v>41</v>
      </c>
      <c r="O6" s="23" t="s">
        <v>215</v>
      </c>
      <c r="P6" s="23" t="s">
        <v>4</v>
      </c>
      <c r="Q6" s="23" t="s">
        <v>4</v>
      </c>
      <c r="R6" s="23" t="s">
        <v>4</v>
      </c>
      <c r="S6" s="23" t="s">
        <v>4</v>
      </c>
      <c r="U6" s="23" t="s">
        <v>5</v>
      </c>
      <c r="V6" s="23" t="s">
        <v>5</v>
      </c>
      <c r="W6" s="23" t="s">
        <v>5</v>
      </c>
      <c r="X6" s="23" t="s">
        <v>5</v>
      </c>
      <c r="Y6" s="23" t="s">
        <v>5</v>
      </c>
      <c r="Z6" s="23" t="s">
        <v>5</v>
      </c>
      <c r="AA6" s="23" t="s">
        <v>5</v>
      </c>
      <c r="AC6" s="23" t="s">
        <v>6</v>
      </c>
      <c r="AD6" s="23" t="s">
        <v>6</v>
      </c>
      <c r="AE6" s="23" t="s">
        <v>6</v>
      </c>
      <c r="AF6" s="23" t="s">
        <v>6</v>
      </c>
      <c r="AG6" s="23" t="s">
        <v>6</v>
      </c>
      <c r="AH6" s="23" t="s">
        <v>6</v>
      </c>
      <c r="AI6" s="23" t="s">
        <v>6</v>
      </c>
      <c r="AJ6" s="23" t="s">
        <v>6</v>
      </c>
      <c r="AK6" s="23" t="s">
        <v>6</v>
      </c>
    </row>
    <row r="7" spans="1:37" ht="24.75" x14ac:dyDescent="0.55000000000000004">
      <c r="A7" s="22" t="s">
        <v>42</v>
      </c>
      <c r="C7" s="22" t="s">
        <v>43</v>
      </c>
      <c r="E7" s="22" t="s">
        <v>44</v>
      </c>
      <c r="G7" s="22" t="s">
        <v>45</v>
      </c>
      <c r="I7" s="22" t="s">
        <v>46</v>
      </c>
      <c r="K7" s="22" t="s">
        <v>47</v>
      </c>
      <c r="M7" s="22" t="s">
        <v>35</v>
      </c>
      <c r="O7" s="22" t="s">
        <v>7</v>
      </c>
      <c r="Q7" s="22" t="s">
        <v>8</v>
      </c>
      <c r="S7" s="22" t="s">
        <v>9</v>
      </c>
      <c r="U7" s="23" t="s">
        <v>10</v>
      </c>
      <c r="V7" s="23" t="s">
        <v>10</v>
      </c>
      <c r="W7" s="23" t="s">
        <v>10</v>
      </c>
      <c r="Y7" s="23" t="s">
        <v>11</v>
      </c>
      <c r="Z7" s="23" t="s">
        <v>11</v>
      </c>
      <c r="AA7" s="23" t="s">
        <v>11</v>
      </c>
      <c r="AC7" s="22" t="s">
        <v>7</v>
      </c>
      <c r="AE7" s="22" t="s">
        <v>48</v>
      </c>
      <c r="AG7" s="22" t="s">
        <v>8</v>
      </c>
      <c r="AI7" s="22" t="s">
        <v>9</v>
      </c>
      <c r="AK7" s="22" t="s">
        <v>13</v>
      </c>
    </row>
    <row r="8" spans="1:37" ht="24.75" x14ac:dyDescent="0.55000000000000004">
      <c r="A8" s="23" t="s">
        <v>42</v>
      </c>
      <c r="C8" s="23" t="s">
        <v>43</v>
      </c>
      <c r="E8" s="23" t="s">
        <v>44</v>
      </c>
      <c r="G8" s="23" t="s">
        <v>45</v>
      </c>
      <c r="I8" s="23" t="s">
        <v>46</v>
      </c>
      <c r="K8" s="23" t="s">
        <v>47</v>
      </c>
      <c r="M8" s="23" t="s">
        <v>35</v>
      </c>
      <c r="O8" s="23" t="s">
        <v>7</v>
      </c>
      <c r="Q8" s="23" t="s">
        <v>8</v>
      </c>
      <c r="S8" s="23" t="s">
        <v>9</v>
      </c>
      <c r="U8" s="23" t="s">
        <v>7</v>
      </c>
      <c r="W8" s="23" t="s">
        <v>8</v>
      </c>
      <c r="Y8" s="23" t="s">
        <v>7</v>
      </c>
      <c r="AA8" s="23" t="s">
        <v>14</v>
      </c>
      <c r="AC8" s="23" t="s">
        <v>7</v>
      </c>
      <c r="AE8" s="23" t="s">
        <v>48</v>
      </c>
      <c r="AG8" s="23" t="s">
        <v>8</v>
      </c>
      <c r="AI8" s="23" t="s">
        <v>9</v>
      </c>
      <c r="AK8" s="23" t="s">
        <v>13</v>
      </c>
    </row>
    <row r="9" spans="1:37" x14ac:dyDescent="0.55000000000000004">
      <c r="A9" s="1" t="s">
        <v>49</v>
      </c>
      <c r="C9" s="4" t="s">
        <v>50</v>
      </c>
      <c r="D9" s="4"/>
      <c r="E9" s="4" t="s">
        <v>50</v>
      </c>
      <c r="F9" s="4"/>
      <c r="G9" s="4" t="s">
        <v>51</v>
      </c>
      <c r="H9" s="4"/>
      <c r="I9" s="4" t="s">
        <v>52</v>
      </c>
      <c r="J9" s="4"/>
      <c r="K9" s="5">
        <v>0</v>
      </c>
      <c r="L9" s="4"/>
      <c r="M9" s="5">
        <v>0</v>
      </c>
      <c r="N9" s="4"/>
      <c r="O9" s="5">
        <v>97836</v>
      </c>
      <c r="P9" s="4"/>
      <c r="Q9" s="5">
        <v>80063087649</v>
      </c>
      <c r="R9" s="4"/>
      <c r="S9" s="5">
        <v>91588026148</v>
      </c>
      <c r="T9" s="4"/>
      <c r="U9" s="5">
        <v>0</v>
      </c>
      <c r="V9" s="4"/>
      <c r="W9" s="5">
        <v>0</v>
      </c>
      <c r="X9" s="4"/>
      <c r="Y9" s="5">
        <v>0</v>
      </c>
      <c r="Z9" s="4"/>
      <c r="AA9" s="5">
        <v>0</v>
      </c>
      <c r="AB9" s="5"/>
      <c r="AC9" s="5">
        <v>97836</v>
      </c>
      <c r="AD9" s="4"/>
      <c r="AE9" s="5">
        <v>955656</v>
      </c>
      <c r="AF9" s="4"/>
      <c r="AG9" s="5">
        <v>80063087649</v>
      </c>
      <c r="AH9" s="4"/>
      <c r="AI9" s="5">
        <v>93480613983</v>
      </c>
      <c r="AJ9" s="4"/>
      <c r="AK9" s="8">
        <v>2.1751643452471155E-2</v>
      </c>
    </row>
    <row r="10" spans="1:37" x14ac:dyDescent="0.55000000000000004">
      <c r="A10" s="1" t="s">
        <v>53</v>
      </c>
      <c r="C10" s="4" t="s">
        <v>50</v>
      </c>
      <c r="D10" s="4"/>
      <c r="E10" s="4" t="s">
        <v>50</v>
      </c>
      <c r="F10" s="4"/>
      <c r="G10" s="4" t="s">
        <v>54</v>
      </c>
      <c r="H10" s="4"/>
      <c r="I10" s="4" t="s">
        <v>55</v>
      </c>
      <c r="J10" s="4"/>
      <c r="K10" s="5">
        <v>0</v>
      </c>
      <c r="L10" s="4"/>
      <c r="M10" s="5">
        <v>0</v>
      </c>
      <c r="N10" s="4"/>
      <c r="O10" s="5">
        <v>121884</v>
      </c>
      <c r="P10" s="4"/>
      <c r="Q10" s="5">
        <v>103119384298</v>
      </c>
      <c r="R10" s="4"/>
      <c r="S10" s="5">
        <v>113720192554</v>
      </c>
      <c r="T10" s="4"/>
      <c r="U10" s="5">
        <v>0</v>
      </c>
      <c r="V10" s="4"/>
      <c r="W10" s="5">
        <v>0</v>
      </c>
      <c r="X10" s="4"/>
      <c r="Y10" s="5">
        <v>70000</v>
      </c>
      <c r="Z10" s="4"/>
      <c r="AA10" s="5">
        <v>65312160026</v>
      </c>
      <c r="AB10" s="5"/>
      <c r="AC10" s="5">
        <v>51884</v>
      </c>
      <c r="AD10" s="4"/>
      <c r="AE10" s="5">
        <v>944015</v>
      </c>
      <c r="AF10" s="4"/>
      <c r="AG10" s="5">
        <v>43896213900</v>
      </c>
      <c r="AH10" s="4"/>
      <c r="AI10" s="5">
        <v>48970396766</v>
      </c>
      <c r="AJ10" s="4"/>
      <c r="AK10" s="8">
        <v>1.1394732712964305E-2</v>
      </c>
    </row>
    <row r="11" spans="1:37" x14ac:dyDescent="0.55000000000000004">
      <c r="A11" s="1" t="s">
        <v>56</v>
      </c>
      <c r="C11" s="4" t="s">
        <v>50</v>
      </c>
      <c r="D11" s="4"/>
      <c r="E11" s="4" t="s">
        <v>50</v>
      </c>
      <c r="F11" s="4"/>
      <c r="G11" s="4" t="s">
        <v>57</v>
      </c>
      <c r="H11" s="4"/>
      <c r="I11" s="4" t="s">
        <v>58</v>
      </c>
      <c r="J11" s="4"/>
      <c r="K11" s="5">
        <v>0</v>
      </c>
      <c r="L11" s="4"/>
      <c r="M11" s="5">
        <v>0</v>
      </c>
      <c r="N11" s="4"/>
      <c r="O11" s="5">
        <v>384279</v>
      </c>
      <c r="P11" s="4"/>
      <c r="Q11" s="5">
        <v>334763063679</v>
      </c>
      <c r="R11" s="4"/>
      <c r="S11" s="5">
        <v>353137186714</v>
      </c>
      <c r="T11" s="4"/>
      <c r="U11" s="5">
        <v>0</v>
      </c>
      <c r="V11" s="4"/>
      <c r="W11" s="5">
        <v>0</v>
      </c>
      <c r="X11" s="4"/>
      <c r="Y11" s="5">
        <v>120000</v>
      </c>
      <c r="Z11" s="4"/>
      <c r="AA11" s="5">
        <v>110568955748</v>
      </c>
      <c r="AB11" s="5"/>
      <c r="AC11" s="5">
        <v>264279</v>
      </c>
      <c r="AD11" s="4"/>
      <c r="AE11" s="5">
        <v>930532</v>
      </c>
      <c r="AF11" s="4"/>
      <c r="AG11" s="5">
        <v>230225559310</v>
      </c>
      <c r="AH11" s="4"/>
      <c r="AI11" s="5">
        <v>245875493415</v>
      </c>
      <c r="AJ11" s="4"/>
      <c r="AK11" s="8">
        <v>5.7211820061816243E-2</v>
      </c>
    </row>
    <row r="12" spans="1:37" x14ac:dyDescent="0.55000000000000004">
      <c r="A12" s="1" t="s">
        <v>59</v>
      </c>
      <c r="C12" s="4" t="s">
        <v>50</v>
      </c>
      <c r="D12" s="4"/>
      <c r="E12" s="4" t="s">
        <v>50</v>
      </c>
      <c r="F12" s="4"/>
      <c r="G12" s="4" t="s">
        <v>60</v>
      </c>
      <c r="H12" s="4"/>
      <c r="I12" s="4" t="s">
        <v>61</v>
      </c>
      <c r="J12" s="4"/>
      <c r="K12" s="5">
        <v>0</v>
      </c>
      <c r="L12" s="4"/>
      <c r="M12" s="5">
        <v>0</v>
      </c>
      <c r="N12" s="4"/>
      <c r="O12" s="5">
        <v>381607</v>
      </c>
      <c r="P12" s="4"/>
      <c r="Q12" s="5">
        <v>314550785557</v>
      </c>
      <c r="R12" s="4"/>
      <c r="S12" s="5">
        <v>333460251302</v>
      </c>
      <c r="T12" s="4"/>
      <c r="U12" s="5">
        <v>0</v>
      </c>
      <c r="V12" s="4"/>
      <c r="W12" s="5">
        <v>0</v>
      </c>
      <c r="X12" s="4"/>
      <c r="Y12" s="5">
        <v>50000</v>
      </c>
      <c r="Z12" s="4"/>
      <c r="AA12" s="5">
        <v>43707076660</v>
      </c>
      <c r="AB12" s="5"/>
      <c r="AC12" s="5">
        <v>331607</v>
      </c>
      <c r="AD12" s="4"/>
      <c r="AE12" s="5">
        <v>881110</v>
      </c>
      <c r="AF12" s="4"/>
      <c r="AG12" s="5">
        <v>273336816007</v>
      </c>
      <c r="AH12" s="4"/>
      <c r="AI12" s="5">
        <v>292129285738</v>
      </c>
      <c r="AJ12" s="4"/>
      <c r="AK12" s="8">
        <v>6.7974436566640525E-2</v>
      </c>
    </row>
    <row r="13" spans="1:37" x14ac:dyDescent="0.55000000000000004">
      <c r="A13" s="1" t="s">
        <v>62</v>
      </c>
      <c r="C13" s="4" t="s">
        <v>50</v>
      </c>
      <c r="D13" s="4"/>
      <c r="E13" s="4" t="s">
        <v>50</v>
      </c>
      <c r="F13" s="4"/>
      <c r="G13" s="4" t="s">
        <v>63</v>
      </c>
      <c r="H13" s="4"/>
      <c r="I13" s="4" t="s">
        <v>64</v>
      </c>
      <c r="J13" s="4"/>
      <c r="K13" s="5">
        <v>0</v>
      </c>
      <c r="L13" s="4"/>
      <c r="M13" s="5">
        <v>0</v>
      </c>
      <c r="N13" s="4"/>
      <c r="O13" s="5">
        <v>324113</v>
      </c>
      <c r="P13" s="4"/>
      <c r="Q13" s="5">
        <v>243893631511</v>
      </c>
      <c r="R13" s="4"/>
      <c r="S13" s="5">
        <v>278705454032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5"/>
      <c r="AC13" s="5">
        <v>324113</v>
      </c>
      <c r="AD13" s="4"/>
      <c r="AE13" s="5">
        <v>868901</v>
      </c>
      <c r="AF13" s="4"/>
      <c r="AG13" s="5">
        <v>243893631511</v>
      </c>
      <c r="AH13" s="4"/>
      <c r="AI13" s="5">
        <v>281571065805</v>
      </c>
      <c r="AJ13" s="4"/>
      <c r="AK13" s="8">
        <v>6.5517685100318801E-2</v>
      </c>
    </row>
    <row r="14" spans="1:37" x14ac:dyDescent="0.55000000000000004">
      <c r="A14" s="1" t="s">
        <v>65</v>
      </c>
      <c r="C14" s="4" t="s">
        <v>50</v>
      </c>
      <c r="D14" s="4"/>
      <c r="E14" s="4" t="s">
        <v>50</v>
      </c>
      <c r="F14" s="4"/>
      <c r="G14" s="4" t="s">
        <v>66</v>
      </c>
      <c r="H14" s="4"/>
      <c r="I14" s="4" t="s">
        <v>67</v>
      </c>
      <c r="J14" s="4"/>
      <c r="K14" s="5">
        <v>0</v>
      </c>
      <c r="L14" s="4"/>
      <c r="M14" s="5">
        <v>0</v>
      </c>
      <c r="N14" s="4"/>
      <c r="O14" s="5">
        <v>17592</v>
      </c>
      <c r="P14" s="4"/>
      <c r="Q14" s="5">
        <v>12610281970</v>
      </c>
      <c r="R14" s="4"/>
      <c r="S14" s="5">
        <v>14753477455</v>
      </c>
      <c r="T14" s="4"/>
      <c r="U14" s="5">
        <v>11330</v>
      </c>
      <c r="V14" s="4"/>
      <c r="W14" s="5">
        <v>9536499358</v>
      </c>
      <c r="X14" s="4"/>
      <c r="Y14" s="5">
        <v>0</v>
      </c>
      <c r="Z14" s="4"/>
      <c r="AA14" s="5">
        <v>0</v>
      </c>
      <c r="AB14" s="5"/>
      <c r="AC14" s="5">
        <v>28922</v>
      </c>
      <c r="AD14" s="4"/>
      <c r="AE14" s="5">
        <v>840283</v>
      </c>
      <c r="AF14" s="4"/>
      <c r="AG14" s="5">
        <v>22146781327</v>
      </c>
      <c r="AH14" s="4"/>
      <c r="AI14" s="5">
        <v>24298260067</v>
      </c>
      <c r="AJ14" s="4"/>
      <c r="AK14" s="8">
        <v>5.6538684008741917E-3</v>
      </c>
    </row>
    <row r="15" spans="1:37" x14ac:dyDescent="0.55000000000000004">
      <c r="A15" s="1" t="s">
        <v>68</v>
      </c>
      <c r="C15" s="4" t="s">
        <v>50</v>
      </c>
      <c r="D15" s="4"/>
      <c r="E15" s="4" t="s">
        <v>50</v>
      </c>
      <c r="F15" s="4"/>
      <c r="G15" s="4" t="s">
        <v>69</v>
      </c>
      <c r="H15" s="4"/>
      <c r="I15" s="4" t="s">
        <v>70</v>
      </c>
      <c r="J15" s="4"/>
      <c r="K15" s="5">
        <v>0</v>
      </c>
      <c r="L15" s="4"/>
      <c r="M15" s="5">
        <v>0</v>
      </c>
      <c r="N15" s="4"/>
      <c r="O15" s="5">
        <v>21064</v>
      </c>
      <c r="P15" s="4"/>
      <c r="Q15" s="5">
        <v>17919204045</v>
      </c>
      <c r="R15" s="4"/>
      <c r="S15" s="5">
        <v>20992115641</v>
      </c>
      <c r="T15" s="4"/>
      <c r="U15" s="5">
        <v>0</v>
      </c>
      <c r="V15" s="4"/>
      <c r="W15" s="5">
        <v>0</v>
      </c>
      <c r="X15" s="4"/>
      <c r="Y15" s="5">
        <v>21064</v>
      </c>
      <c r="Z15" s="4"/>
      <c r="AA15" s="5">
        <v>21064000000</v>
      </c>
      <c r="AB15" s="5"/>
      <c r="AC15" s="5">
        <v>0</v>
      </c>
      <c r="AD15" s="4"/>
      <c r="AE15" s="5">
        <v>0</v>
      </c>
      <c r="AF15" s="4"/>
      <c r="AG15" s="5">
        <v>0</v>
      </c>
      <c r="AH15" s="4"/>
      <c r="AI15" s="5">
        <v>0</v>
      </c>
      <c r="AJ15" s="4"/>
      <c r="AK15" s="8">
        <v>0</v>
      </c>
    </row>
    <row r="16" spans="1:37" x14ac:dyDescent="0.55000000000000004">
      <c r="A16" s="1" t="s">
        <v>71</v>
      </c>
      <c r="C16" s="4" t="s">
        <v>50</v>
      </c>
      <c r="D16" s="4"/>
      <c r="E16" s="4" t="s">
        <v>50</v>
      </c>
      <c r="F16" s="4"/>
      <c r="G16" s="4" t="s">
        <v>72</v>
      </c>
      <c r="H16" s="4"/>
      <c r="I16" s="4" t="s">
        <v>73</v>
      </c>
      <c r="J16" s="4"/>
      <c r="K16" s="5">
        <v>0</v>
      </c>
      <c r="L16" s="4"/>
      <c r="M16" s="5">
        <v>0</v>
      </c>
      <c r="N16" s="4"/>
      <c r="O16" s="5">
        <v>39390</v>
      </c>
      <c r="P16" s="4"/>
      <c r="Q16" s="5">
        <v>27771539283</v>
      </c>
      <c r="R16" s="4"/>
      <c r="S16" s="5">
        <v>32351326489</v>
      </c>
      <c r="T16" s="4"/>
      <c r="U16" s="5">
        <v>0</v>
      </c>
      <c r="V16" s="4"/>
      <c r="W16" s="5">
        <v>0</v>
      </c>
      <c r="X16" s="4"/>
      <c r="Y16" s="5">
        <v>0</v>
      </c>
      <c r="Z16" s="4"/>
      <c r="AA16" s="5">
        <v>0</v>
      </c>
      <c r="AB16" s="5"/>
      <c r="AC16" s="5">
        <v>39390</v>
      </c>
      <c r="AD16" s="4"/>
      <c r="AE16" s="5">
        <v>829661</v>
      </c>
      <c r="AF16" s="4"/>
      <c r="AG16" s="5">
        <v>27771539283</v>
      </c>
      <c r="AH16" s="4"/>
      <c r="AI16" s="5">
        <v>32674423477</v>
      </c>
      <c r="AJ16" s="4"/>
      <c r="AK16" s="8">
        <v>7.6028855524633791E-3</v>
      </c>
    </row>
    <row r="17" spans="1:37" x14ac:dyDescent="0.55000000000000004">
      <c r="A17" s="1" t="s">
        <v>74</v>
      </c>
      <c r="C17" s="4" t="s">
        <v>50</v>
      </c>
      <c r="D17" s="4"/>
      <c r="E17" s="4" t="s">
        <v>50</v>
      </c>
      <c r="F17" s="4"/>
      <c r="G17" s="4" t="s">
        <v>75</v>
      </c>
      <c r="H17" s="4"/>
      <c r="I17" s="4" t="s">
        <v>76</v>
      </c>
      <c r="J17" s="4"/>
      <c r="K17" s="5">
        <v>0</v>
      </c>
      <c r="L17" s="4"/>
      <c r="M17" s="5">
        <v>0</v>
      </c>
      <c r="N17" s="4"/>
      <c r="O17" s="5">
        <v>279619</v>
      </c>
      <c r="P17" s="4"/>
      <c r="Q17" s="5">
        <v>236876329049</v>
      </c>
      <c r="R17" s="4"/>
      <c r="S17" s="5">
        <v>271235785306</v>
      </c>
      <c r="T17" s="4"/>
      <c r="U17" s="5">
        <v>0</v>
      </c>
      <c r="V17" s="4"/>
      <c r="W17" s="5">
        <v>0</v>
      </c>
      <c r="X17" s="4"/>
      <c r="Y17" s="5">
        <v>0</v>
      </c>
      <c r="Z17" s="4"/>
      <c r="AA17" s="5">
        <v>0</v>
      </c>
      <c r="AB17" s="5"/>
      <c r="AC17" s="5">
        <v>279619</v>
      </c>
      <c r="AD17" s="4"/>
      <c r="AE17" s="5">
        <v>984142</v>
      </c>
      <c r="AF17" s="4"/>
      <c r="AG17" s="5">
        <v>236876329049</v>
      </c>
      <c r="AH17" s="4"/>
      <c r="AI17" s="5">
        <v>275134924652</v>
      </c>
      <c r="AJ17" s="4"/>
      <c r="AK17" s="8">
        <v>6.4020084243789424E-2</v>
      </c>
    </row>
    <row r="18" spans="1:37" x14ac:dyDescent="0.55000000000000004">
      <c r="A18" s="1" t="s">
        <v>77</v>
      </c>
      <c r="C18" s="4" t="s">
        <v>50</v>
      </c>
      <c r="D18" s="4"/>
      <c r="E18" s="4" t="s">
        <v>50</v>
      </c>
      <c r="F18" s="4"/>
      <c r="G18" s="4" t="s">
        <v>78</v>
      </c>
      <c r="H18" s="4"/>
      <c r="I18" s="4" t="s">
        <v>79</v>
      </c>
      <c r="J18" s="4"/>
      <c r="K18" s="5">
        <v>0</v>
      </c>
      <c r="L18" s="4"/>
      <c r="M18" s="5">
        <v>0</v>
      </c>
      <c r="N18" s="4"/>
      <c r="O18" s="5">
        <v>14287</v>
      </c>
      <c r="P18" s="4"/>
      <c r="Q18" s="5">
        <v>11691102111</v>
      </c>
      <c r="R18" s="4"/>
      <c r="S18" s="5">
        <v>13682508276</v>
      </c>
      <c r="T18" s="4"/>
      <c r="U18" s="5">
        <v>0</v>
      </c>
      <c r="V18" s="4"/>
      <c r="W18" s="5">
        <v>0</v>
      </c>
      <c r="X18" s="4"/>
      <c r="Y18" s="5">
        <v>0</v>
      </c>
      <c r="Z18" s="4"/>
      <c r="AA18" s="5">
        <v>0</v>
      </c>
      <c r="AB18" s="5"/>
      <c r="AC18" s="5">
        <v>14287</v>
      </c>
      <c r="AD18" s="4"/>
      <c r="AE18" s="5">
        <v>968659</v>
      </c>
      <c r="AF18" s="4"/>
      <c r="AG18" s="5">
        <v>11691102111</v>
      </c>
      <c r="AH18" s="4"/>
      <c r="AI18" s="5">
        <v>13836722772</v>
      </c>
      <c r="AJ18" s="4"/>
      <c r="AK18" s="8">
        <v>3.2196136446211803E-3</v>
      </c>
    </row>
    <row r="19" spans="1:37" x14ac:dyDescent="0.55000000000000004">
      <c r="A19" s="1" t="s">
        <v>80</v>
      </c>
      <c r="C19" s="4" t="s">
        <v>50</v>
      </c>
      <c r="D19" s="4"/>
      <c r="E19" s="4" t="s">
        <v>50</v>
      </c>
      <c r="F19" s="4"/>
      <c r="G19" s="4" t="s">
        <v>81</v>
      </c>
      <c r="H19" s="4"/>
      <c r="I19" s="4" t="s">
        <v>82</v>
      </c>
      <c r="J19" s="4"/>
      <c r="K19" s="5">
        <v>0</v>
      </c>
      <c r="L19" s="4"/>
      <c r="M19" s="5">
        <v>0</v>
      </c>
      <c r="N19" s="4"/>
      <c r="O19" s="5">
        <v>65000</v>
      </c>
      <c r="P19" s="4"/>
      <c r="Q19" s="5">
        <v>43622905192</v>
      </c>
      <c r="R19" s="4"/>
      <c r="S19" s="5">
        <v>46966140843</v>
      </c>
      <c r="T19" s="4"/>
      <c r="U19" s="5">
        <v>14197</v>
      </c>
      <c r="V19" s="4"/>
      <c r="W19" s="5">
        <v>10251727080</v>
      </c>
      <c r="X19" s="4"/>
      <c r="Y19" s="5">
        <v>0</v>
      </c>
      <c r="Z19" s="4"/>
      <c r="AA19" s="5">
        <v>0</v>
      </c>
      <c r="AB19" s="5"/>
      <c r="AC19" s="5">
        <v>79197</v>
      </c>
      <c r="AD19" s="4"/>
      <c r="AE19" s="5">
        <v>720836</v>
      </c>
      <c r="AF19" s="4"/>
      <c r="AG19" s="5">
        <v>53874632272</v>
      </c>
      <c r="AH19" s="4"/>
      <c r="AI19" s="5">
        <v>57077701483</v>
      </c>
      <c r="AJ19" s="4"/>
      <c r="AK19" s="8">
        <v>1.3281190172441318E-2</v>
      </c>
    </row>
    <row r="20" spans="1:37" x14ac:dyDescent="0.55000000000000004">
      <c r="A20" s="1" t="s">
        <v>83</v>
      </c>
      <c r="C20" s="4" t="s">
        <v>50</v>
      </c>
      <c r="D20" s="4"/>
      <c r="E20" s="4" t="s">
        <v>50</v>
      </c>
      <c r="F20" s="4"/>
      <c r="G20" s="4" t="s">
        <v>84</v>
      </c>
      <c r="H20" s="4"/>
      <c r="I20" s="4" t="s">
        <v>85</v>
      </c>
      <c r="J20" s="4"/>
      <c r="K20" s="5">
        <v>0</v>
      </c>
      <c r="L20" s="4"/>
      <c r="M20" s="5">
        <v>0</v>
      </c>
      <c r="N20" s="4"/>
      <c r="O20" s="5">
        <v>41418</v>
      </c>
      <c r="P20" s="4"/>
      <c r="Q20" s="5">
        <v>35074518023</v>
      </c>
      <c r="R20" s="4"/>
      <c r="S20" s="5">
        <v>40359039160</v>
      </c>
      <c r="T20" s="4"/>
      <c r="U20" s="5">
        <v>0</v>
      </c>
      <c r="V20" s="4"/>
      <c r="W20" s="5">
        <v>0</v>
      </c>
      <c r="X20" s="4"/>
      <c r="Y20" s="5">
        <v>0</v>
      </c>
      <c r="Z20" s="4"/>
      <c r="AA20" s="5">
        <v>0</v>
      </c>
      <c r="AB20" s="5"/>
      <c r="AC20" s="5">
        <v>41418</v>
      </c>
      <c r="AD20" s="4"/>
      <c r="AE20" s="5">
        <v>987074</v>
      </c>
      <c r="AF20" s="4"/>
      <c r="AG20" s="5">
        <v>35074518023</v>
      </c>
      <c r="AH20" s="4"/>
      <c r="AI20" s="5">
        <v>40875220955</v>
      </c>
      <c r="AJ20" s="4"/>
      <c r="AK20" s="8">
        <v>9.5110974818353906E-3</v>
      </c>
    </row>
    <row r="21" spans="1:37" x14ac:dyDescent="0.55000000000000004">
      <c r="A21" s="1" t="s">
        <v>86</v>
      </c>
      <c r="C21" s="4" t="s">
        <v>50</v>
      </c>
      <c r="D21" s="4"/>
      <c r="E21" s="4" t="s">
        <v>50</v>
      </c>
      <c r="F21" s="4"/>
      <c r="G21" s="4" t="s">
        <v>87</v>
      </c>
      <c r="H21" s="4"/>
      <c r="I21" s="4" t="s">
        <v>88</v>
      </c>
      <c r="J21" s="4"/>
      <c r="K21" s="5">
        <v>0</v>
      </c>
      <c r="L21" s="4"/>
      <c r="M21" s="5">
        <v>0</v>
      </c>
      <c r="N21" s="4"/>
      <c r="O21" s="5">
        <v>67588</v>
      </c>
      <c r="P21" s="4"/>
      <c r="Q21" s="5">
        <v>56267607858</v>
      </c>
      <c r="R21" s="4"/>
      <c r="S21" s="5">
        <v>64890492110</v>
      </c>
      <c r="T21" s="4"/>
      <c r="U21" s="5">
        <v>0</v>
      </c>
      <c r="V21" s="4"/>
      <c r="W21" s="5">
        <v>0</v>
      </c>
      <c r="X21" s="4"/>
      <c r="Y21" s="5">
        <v>0</v>
      </c>
      <c r="Z21" s="4"/>
      <c r="AA21" s="5">
        <v>0</v>
      </c>
      <c r="AB21" s="5"/>
      <c r="AC21" s="5">
        <v>67588</v>
      </c>
      <c r="AD21" s="4"/>
      <c r="AE21" s="5">
        <v>973358</v>
      </c>
      <c r="AF21" s="4"/>
      <c r="AG21" s="5">
        <v>56267607858</v>
      </c>
      <c r="AH21" s="4"/>
      <c r="AI21" s="5">
        <v>65775396552</v>
      </c>
      <c r="AJ21" s="4"/>
      <c r="AK21" s="8">
        <v>1.5305023285407495E-2</v>
      </c>
    </row>
    <row r="22" spans="1:37" x14ac:dyDescent="0.55000000000000004">
      <c r="A22" s="1" t="s">
        <v>89</v>
      </c>
      <c r="C22" s="4" t="s">
        <v>50</v>
      </c>
      <c r="D22" s="4"/>
      <c r="E22" s="4" t="s">
        <v>50</v>
      </c>
      <c r="F22" s="4"/>
      <c r="G22" s="4" t="s">
        <v>90</v>
      </c>
      <c r="H22" s="4"/>
      <c r="I22" s="4" t="s">
        <v>91</v>
      </c>
      <c r="J22" s="4"/>
      <c r="K22" s="5">
        <v>0</v>
      </c>
      <c r="L22" s="4"/>
      <c r="M22" s="5">
        <v>0</v>
      </c>
      <c r="N22" s="4"/>
      <c r="O22" s="5">
        <v>90670</v>
      </c>
      <c r="P22" s="4"/>
      <c r="Q22" s="5">
        <v>76389716426</v>
      </c>
      <c r="R22" s="4"/>
      <c r="S22" s="5">
        <v>85320144810</v>
      </c>
      <c r="T22" s="4"/>
      <c r="U22" s="5">
        <v>0</v>
      </c>
      <c r="V22" s="4"/>
      <c r="W22" s="5">
        <v>0</v>
      </c>
      <c r="X22" s="4"/>
      <c r="Y22" s="5">
        <v>0</v>
      </c>
      <c r="Z22" s="4"/>
      <c r="AA22" s="5">
        <v>0</v>
      </c>
      <c r="AB22" s="5"/>
      <c r="AC22" s="5">
        <v>90670</v>
      </c>
      <c r="AD22" s="4"/>
      <c r="AE22" s="5">
        <v>952069</v>
      </c>
      <c r="AF22" s="4"/>
      <c r="AG22" s="5">
        <v>76389716426</v>
      </c>
      <c r="AH22" s="4"/>
      <c r="AI22" s="5">
        <v>86308449987</v>
      </c>
      <c r="AJ22" s="4"/>
      <c r="AK22" s="8">
        <v>2.0082780279920602E-2</v>
      </c>
    </row>
    <row r="23" spans="1:37" x14ac:dyDescent="0.55000000000000004">
      <c r="A23" s="1" t="s">
        <v>92</v>
      </c>
      <c r="C23" s="4" t="s">
        <v>50</v>
      </c>
      <c r="D23" s="4"/>
      <c r="E23" s="4" t="s">
        <v>50</v>
      </c>
      <c r="F23" s="4"/>
      <c r="G23" s="4" t="s">
        <v>93</v>
      </c>
      <c r="H23" s="4"/>
      <c r="I23" s="4" t="s">
        <v>94</v>
      </c>
      <c r="J23" s="4"/>
      <c r="K23" s="5">
        <v>15</v>
      </c>
      <c r="L23" s="4"/>
      <c r="M23" s="5">
        <v>15</v>
      </c>
      <c r="N23" s="4"/>
      <c r="O23" s="5">
        <v>20000</v>
      </c>
      <c r="P23" s="4"/>
      <c r="Q23" s="5">
        <v>19633557937</v>
      </c>
      <c r="R23" s="4"/>
      <c r="S23" s="5">
        <v>19996335007</v>
      </c>
      <c r="T23" s="4"/>
      <c r="U23" s="5">
        <v>0</v>
      </c>
      <c r="V23" s="4"/>
      <c r="W23" s="5">
        <v>0</v>
      </c>
      <c r="X23" s="4"/>
      <c r="Y23" s="5">
        <v>20000</v>
      </c>
      <c r="Z23" s="4"/>
      <c r="AA23" s="5">
        <v>20000000000</v>
      </c>
      <c r="AB23" s="5"/>
      <c r="AC23" s="5">
        <v>0</v>
      </c>
      <c r="AD23" s="4"/>
      <c r="AE23" s="5">
        <v>0</v>
      </c>
      <c r="AF23" s="4"/>
      <c r="AG23" s="5">
        <v>0</v>
      </c>
      <c r="AH23" s="4"/>
      <c r="AI23" s="5">
        <v>0</v>
      </c>
      <c r="AJ23" s="4"/>
      <c r="AK23" s="8">
        <v>0</v>
      </c>
    </row>
    <row r="24" spans="1:37" x14ac:dyDescent="0.55000000000000004">
      <c r="A24" s="1" t="s">
        <v>95</v>
      </c>
      <c r="C24" s="4" t="s">
        <v>50</v>
      </c>
      <c r="D24" s="4"/>
      <c r="E24" s="4" t="s">
        <v>50</v>
      </c>
      <c r="F24" s="4"/>
      <c r="G24" s="4" t="s">
        <v>96</v>
      </c>
      <c r="H24" s="4"/>
      <c r="I24" s="4" t="s">
        <v>97</v>
      </c>
      <c r="J24" s="4"/>
      <c r="K24" s="5">
        <v>15</v>
      </c>
      <c r="L24" s="4"/>
      <c r="M24" s="5">
        <v>15</v>
      </c>
      <c r="N24" s="4"/>
      <c r="O24" s="5">
        <v>175000</v>
      </c>
      <c r="P24" s="4"/>
      <c r="Q24" s="5">
        <v>169654744349</v>
      </c>
      <c r="R24" s="4"/>
      <c r="S24" s="5">
        <v>172343757031</v>
      </c>
      <c r="T24" s="4"/>
      <c r="U24" s="5">
        <v>0</v>
      </c>
      <c r="V24" s="4"/>
      <c r="W24" s="5">
        <v>0</v>
      </c>
      <c r="X24" s="4"/>
      <c r="Y24" s="5">
        <v>0</v>
      </c>
      <c r="Z24" s="4"/>
      <c r="AA24" s="5">
        <v>0</v>
      </c>
      <c r="AB24" s="5"/>
      <c r="AC24" s="5">
        <v>175000</v>
      </c>
      <c r="AD24" s="4"/>
      <c r="AE24" s="5">
        <v>1000000</v>
      </c>
      <c r="AF24" s="4"/>
      <c r="AG24" s="5">
        <v>169654744349</v>
      </c>
      <c r="AH24" s="4"/>
      <c r="AI24" s="5">
        <v>174968281250</v>
      </c>
      <c r="AJ24" s="4"/>
      <c r="AK24" s="8">
        <v>4.0712694398154142E-2</v>
      </c>
    </row>
    <row r="25" spans="1:37" x14ac:dyDescent="0.55000000000000004">
      <c r="A25" s="1" t="s">
        <v>98</v>
      </c>
      <c r="C25" s="4" t="s">
        <v>50</v>
      </c>
      <c r="D25" s="4"/>
      <c r="E25" s="4" t="s">
        <v>50</v>
      </c>
      <c r="F25" s="4"/>
      <c r="G25" s="4" t="s">
        <v>99</v>
      </c>
      <c r="H25" s="4"/>
      <c r="I25" s="4" t="s">
        <v>100</v>
      </c>
      <c r="J25" s="4"/>
      <c r="K25" s="5">
        <v>15</v>
      </c>
      <c r="L25" s="4"/>
      <c r="M25" s="5">
        <v>15</v>
      </c>
      <c r="N25" s="4"/>
      <c r="O25" s="5">
        <v>175000</v>
      </c>
      <c r="P25" s="4"/>
      <c r="Q25" s="5">
        <v>169235500000</v>
      </c>
      <c r="R25" s="4"/>
      <c r="S25" s="5">
        <v>171468915625</v>
      </c>
      <c r="T25" s="4"/>
      <c r="U25" s="5">
        <v>0</v>
      </c>
      <c r="V25" s="4"/>
      <c r="W25" s="5">
        <v>0</v>
      </c>
      <c r="X25" s="4"/>
      <c r="Y25" s="5">
        <v>0</v>
      </c>
      <c r="Z25" s="4"/>
      <c r="AA25" s="5">
        <v>0</v>
      </c>
      <c r="AB25" s="5"/>
      <c r="AC25" s="5">
        <v>175000</v>
      </c>
      <c r="AD25" s="4"/>
      <c r="AE25" s="5">
        <v>985720</v>
      </c>
      <c r="AF25" s="4"/>
      <c r="AG25" s="5">
        <v>169235500000</v>
      </c>
      <c r="AH25" s="4"/>
      <c r="AI25" s="5">
        <v>172469734193</v>
      </c>
      <c r="AJ25" s="4"/>
      <c r="AK25" s="8">
        <v>4.0131317121973986E-2</v>
      </c>
    </row>
    <row r="26" spans="1:37" x14ac:dyDescent="0.55000000000000004">
      <c r="A26" s="1" t="s">
        <v>101</v>
      </c>
      <c r="C26" s="4" t="s">
        <v>50</v>
      </c>
      <c r="D26" s="4"/>
      <c r="E26" s="4" t="s">
        <v>50</v>
      </c>
      <c r="F26" s="4"/>
      <c r="G26" s="4" t="s">
        <v>102</v>
      </c>
      <c r="H26" s="4"/>
      <c r="I26" s="4" t="s">
        <v>103</v>
      </c>
      <c r="J26" s="4"/>
      <c r="K26" s="5">
        <v>16</v>
      </c>
      <c r="L26" s="4"/>
      <c r="M26" s="5">
        <v>16</v>
      </c>
      <c r="N26" s="4"/>
      <c r="O26" s="5">
        <v>100000</v>
      </c>
      <c r="P26" s="4"/>
      <c r="Q26" s="5">
        <v>94837186124</v>
      </c>
      <c r="R26" s="4"/>
      <c r="S26" s="5">
        <v>94982781250</v>
      </c>
      <c r="T26" s="4"/>
      <c r="U26" s="5">
        <v>0</v>
      </c>
      <c r="V26" s="4"/>
      <c r="W26" s="5">
        <v>0</v>
      </c>
      <c r="X26" s="4"/>
      <c r="Y26" s="5">
        <v>0</v>
      </c>
      <c r="Z26" s="4"/>
      <c r="AA26" s="5">
        <v>0</v>
      </c>
      <c r="AB26" s="5"/>
      <c r="AC26" s="5">
        <v>100000</v>
      </c>
      <c r="AD26" s="4"/>
      <c r="AE26" s="5">
        <v>951641</v>
      </c>
      <c r="AF26" s="4"/>
      <c r="AG26" s="5">
        <v>94837186124</v>
      </c>
      <c r="AH26" s="4"/>
      <c r="AI26" s="5">
        <v>95146851506</v>
      </c>
      <c r="AJ26" s="4"/>
      <c r="AK26" s="8">
        <v>2.213935383394143E-2</v>
      </c>
    </row>
    <row r="27" spans="1:37" x14ac:dyDescent="0.55000000000000004">
      <c r="A27" s="1" t="s">
        <v>104</v>
      </c>
      <c r="C27" s="4" t="s">
        <v>50</v>
      </c>
      <c r="D27" s="4"/>
      <c r="E27" s="4" t="s">
        <v>50</v>
      </c>
      <c r="F27" s="4"/>
      <c r="G27" s="4" t="s">
        <v>99</v>
      </c>
      <c r="H27" s="4"/>
      <c r="I27" s="4" t="s">
        <v>105</v>
      </c>
      <c r="J27" s="4"/>
      <c r="K27" s="5">
        <v>17</v>
      </c>
      <c r="L27" s="4"/>
      <c r="M27" s="5">
        <v>17</v>
      </c>
      <c r="N27" s="4"/>
      <c r="O27" s="5">
        <v>200000</v>
      </c>
      <c r="P27" s="4"/>
      <c r="Q27" s="5">
        <v>186418325000</v>
      </c>
      <c r="R27" s="4"/>
      <c r="S27" s="5">
        <v>187965925000</v>
      </c>
      <c r="T27" s="4"/>
      <c r="U27" s="5">
        <v>0</v>
      </c>
      <c r="V27" s="4"/>
      <c r="W27" s="5">
        <v>0</v>
      </c>
      <c r="X27" s="4"/>
      <c r="Y27" s="5">
        <v>0</v>
      </c>
      <c r="Z27" s="4"/>
      <c r="AA27" s="5">
        <v>0</v>
      </c>
      <c r="AB27" s="5"/>
      <c r="AC27" s="5">
        <v>200000</v>
      </c>
      <c r="AD27" s="4"/>
      <c r="AE27" s="5">
        <v>940541</v>
      </c>
      <c r="AF27" s="4"/>
      <c r="AG27" s="5">
        <v>186418325000</v>
      </c>
      <c r="AH27" s="4"/>
      <c r="AI27" s="5">
        <v>188074105388</v>
      </c>
      <c r="AJ27" s="4"/>
      <c r="AK27" s="8">
        <v>4.3762238059178962E-2</v>
      </c>
    </row>
    <row r="28" spans="1:37" x14ac:dyDescent="0.55000000000000004">
      <c r="A28" s="1" t="s">
        <v>106</v>
      </c>
      <c r="C28" s="4" t="s">
        <v>50</v>
      </c>
      <c r="D28" s="4"/>
      <c r="E28" s="4" t="s">
        <v>50</v>
      </c>
      <c r="F28" s="4"/>
      <c r="G28" s="4" t="s">
        <v>107</v>
      </c>
      <c r="H28" s="4"/>
      <c r="I28" s="4" t="s">
        <v>108</v>
      </c>
      <c r="J28" s="4"/>
      <c r="K28" s="5">
        <v>17</v>
      </c>
      <c r="L28" s="4"/>
      <c r="M28" s="5">
        <v>17</v>
      </c>
      <c r="N28" s="4"/>
      <c r="O28" s="5">
        <v>200000</v>
      </c>
      <c r="P28" s="4"/>
      <c r="Q28" s="5">
        <v>185144000000</v>
      </c>
      <c r="R28" s="4"/>
      <c r="S28" s="5">
        <v>187597391808</v>
      </c>
      <c r="T28" s="4"/>
      <c r="U28" s="5">
        <v>0</v>
      </c>
      <c r="V28" s="4"/>
      <c r="W28" s="5">
        <v>0</v>
      </c>
      <c r="X28" s="4"/>
      <c r="Y28" s="5">
        <v>0</v>
      </c>
      <c r="Z28" s="4"/>
      <c r="AA28" s="5">
        <v>0</v>
      </c>
      <c r="AB28" s="5"/>
      <c r="AC28" s="5">
        <v>200000</v>
      </c>
      <c r="AD28" s="4"/>
      <c r="AE28" s="5">
        <v>939752</v>
      </c>
      <c r="AF28" s="4"/>
      <c r="AG28" s="5">
        <v>185144000000</v>
      </c>
      <c r="AH28" s="4"/>
      <c r="AI28" s="5">
        <v>187916333990</v>
      </c>
      <c r="AJ28" s="4"/>
      <c r="AK28" s="8">
        <v>4.3725526841204745E-2</v>
      </c>
    </row>
    <row r="29" spans="1:37" x14ac:dyDescent="0.55000000000000004">
      <c r="A29" s="1" t="s">
        <v>109</v>
      </c>
      <c r="C29" s="4" t="s">
        <v>50</v>
      </c>
      <c r="D29" s="4"/>
      <c r="E29" s="4" t="s">
        <v>50</v>
      </c>
      <c r="F29" s="4"/>
      <c r="G29" s="4" t="s">
        <v>110</v>
      </c>
      <c r="H29" s="4"/>
      <c r="I29" s="4" t="s">
        <v>111</v>
      </c>
      <c r="J29" s="4"/>
      <c r="K29" s="5">
        <v>16</v>
      </c>
      <c r="L29" s="4"/>
      <c r="M29" s="5">
        <v>16</v>
      </c>
      <c r="N29" s="4"/>
      <c r="O29" s="5">
        <v>100000</v>
      </c>
      <c r="P29" s="4"/>
      <c r="Q29" s="5">
        <v>94164000000</v>
      </c>
      <c r="R29" s="4"/>
      <c r="S29" s="5">
        <v>94357894531</v>
      </c>
      <c r="T29" s="4"/>
      <c r="U29" s="5">
        <v>0</v>
      </c>
      <c r="V29" s="4"/>
      <c r="W29" s="5">
        <v>0</v>
      </c>
      <c r="X29" s="4"/>
      <c r="Y29" s="5">
        <v>0</v>
      </c>
      <c r="Z29" s="4"/>
      <c r="AA29" s="5">
        <v>0</v>
      </c>
      <c r="AB29" s="5"/>
      <c r="AC29" s="5">
        <v>100000</v>
      </c>
      <c r="AD29" s="4"/>
      <c r="AE29" s="5">
        <v>944319</v>
      </c>
      <c r="AF29" s="4"/>
      <c r="AG29" s="5">
        <v>94164000000</v>
      </c>
      <c r="AH29" s="4"/>
      <c r="AI29" s="5">
        <v>94414784218</v>
      </c>
      <c r="AJ29" s="4"/>
      <c r="AK29" s="8">
        <v>2.196901192075407E-2</v>
      </c>
    </row>
    <row r="30" spans="1:37" x14ac:dyDescent="0.55000000000000004">
      <c r="A30" s="1" t="s">
        <v>112</v>
      </c>
      <c r="C30" s="4" t="s">
        <v>50</v>
      </c>
      <c r="D30" s="4"/>
      <c r="E30" s="4" t="s">
        <v>50</v>
      </c>
      <c r="F30" s="4"/>
      <c r="G30" s="4" t="s">
        <v>113</v>
      </c>
      <c r="H30" s="4"/>
      <c r="I30" s="4" t="s">
        <v>114</v>
      </c>
      <c r="J30" s="4"/>
      <c r="K30" s="5">
        <v>16</v>
      </c>
      <c r="L30" s="4"/>
      <c r="M30" s="5">
        <v>16</v>
      </c>
      <c r="N30" s="4"/>
      <c r="O30" s="5">
        <v>50000</v>
      </c>
      <c r="P30" s="4"/>
      <c r="Q30" s="5">
        <v>46710000000</v>
      </c>
      <c r="R30" s="4"/>
      <c r="S30" s="5">
        <v>46762022858</v>
      </c>
      <c r="T30" s="4"/>
      <c r="U30" s="5">
        <v>0</v>
      </c>
      <c r="V30" s="4"/>
      <c r="W30" s="5">
        <v>0</v>
      </c>
      <c r="X30" s="4"/>
      <c r="Y30" s="5">
        <v>0</v>
      </c>
      <c r="Z30" s="4"/>
      <c r="AA30" s="5">
        <v>0</v>
      </c>
      <c r="AB30" s="5"/>
      <c r="AC30" s="5">
        <v>50000</v>
      </c>
      <c r="AD30" s="4"/>
      <c r="AE30" s="5">
        <v>936704</v>
      </c>
      <c r="AF30" s="4"/>
      <c r="AG30" s="5">
        <v>46710000000</v>
      </c>
      <c r="AH30" s="4"/>
      <c r="AI30" s="5">
        <v>46826711120</v>
      </c>
      <c r="AJ30" s="4"/>
      <c r="AK30" s="8">
        <v>1.0895926769579593E-2</v>
      </c>
    </row>
    <row r="31" spans="1:37" x14ac:dyDescent="0.55000000000000004">
      <c r="A31" s="1" t="s">
        <v>115</v>
      </c>
      <c r="C31" s="4" t="s">
        <v>50</v>
      </c>
      <c r="D31" s="4"/>
      <c r="E31" s="4" t="s">
        <v>50</v>
      </c>
      <c r="F31" s="4"/>
      <c r="G31" s="4" t="s">
        <v>116</v>
      </c>
      <c r="H31" s="4"/>
      <c r="I31" s="4" t="s">
        <v>117</v>
      </c>
      <c r="J31" s="4"/>
      <c r="K31" s="5">
        <v>16</v>
      </c>
      <c r="L31" s="4"/>
      <c r="M31" s="5">
        <v>16</v>
      </c>
      <c r="N31" s="4"/>
      <c r="O31" s="5">
        <v>100000</v>
      </c>
      <c r="P31" s="4"/>
      <c r="Q31" s="5">
        <v>94368000000</v>
      </c>
      <c r="R31" s="4"/>
      <c r="S31" s="5">
        <v>94432880937</v>
      </c>
      <c r="T31" s="4"/>
      <c r="U31" s="5">
        <v>0</v>
      </c>
      <c r="V31" s="4"/>
      <c r="W31" s="5">
        <v>0</v>
      </c>
      <c r="X31" s="4"/>
      <c r="Y31" s="5">
        <v>0</v>
      </c>
      <c r="Z31" s="4"/>
      <c r="AA31" s="5">
        <v>0</v>
      </c>
      <c r="AB31" s="5"/>
      <c r="AC31" s="5">
        <v>100000</v>
      </c>
      <c r="AD31" s="4"/>
      <c r="AE31" s="5">
        <v>945639</v>
      </c>
      <c r="AF31" s="4"/>
      <c r="AG31" s="5">
        <v>94368000000</v>
      </c>
      <c r="AH31" s="4"/>
      <c r="AI31" s="5">
        <v>94546760293</v>
      </c>
      <c r="AJ31" s="4"/>
      <c r="AK31" s="8">
        <v>2.1999720924528676E-2</v>
      </c>
    </row>
    <row r="32" spans="1:37" x14ac:dyDescent="0.55000000000000004">
      <c r="A32" s="1" t="s">
        <v>118</v>
      </c>
      <c r="C32" s="4" t="s">
        <v>50</v>
      </c>
      <c r="D32" s="4"/>
      <c r="E32" s="4" t="s">
        <v>50</v>
      </c>
      <c r="F32" s="4"/>
      <c r="G32" s="4" t="s">
        <v>119</v>
      </c>
      <c r="H32" s="4"/>
      <c r="I32" s="4" t="s">
        <v>120</v>
      </c>
      <c r="J32" s="4"/>
      <c r="K32" s="5">
        <v>17</v>
      </c>
      <c r="L32" s="4"/>
      <c r="M32" s="5">
        <v>17</v>
      </c>
      <c r="N32" s="4"/>
      <c r="O32" s="5">
        <v>200000</v>
      </c>
      <c r="P32" s="4"/>
      <c r="Q32" s="5">
        <v>185168000000</v>
      </c>
      <c r="R32" s="4"/>
      <c r="S32" s="5">
        <v>187046291713</v>
      </c>
      <c r="T32" s="4"/>
      <c r="U32" s="5">
        <v>0</v>
      </c>
      <c r="V32" s="4"/>
      <c r="W32" s="5">
        <v>0</v>
      </c>
      <c r="X32" s="4"/>
      <c r="Y32" s="5">
        <v>0</v>
      </c>
      <c r="Z32" s="4"/>
      <c r="AA32" s="5">
        <v>0</v>
      </c>
      <c r="AB32" s="5"/>
      <c r="AC32" s="5">
        <v>200000</v>
      </c>
      <c r="AD32" s="4"/>
      <c r="AE32" s="5">
        <v>936991</v>
      </c>
      <c r="AF32" s="4"/>
      <c r="AG32" s="5">
        <v>185168000000</v>
      </c>
      <c r="AH32" s="4"/>
      <c r="AI32" s="5">
        <v>187364234087</v>
      </c>
      <c r="AJ32" s="4"/>
      <c r="AK32" s="8">
        <v>4.3597060844582348E-2</v>
      </c>
    </row>
    <row r="33" spans="1:37" x14ac:dyDescent="0.55000000000000004">
      <c r="A33" s="1" t="s">
        <v>121</v>
      </c>
      <c r="C33" s="4" t="s">
        <v>50</v>
      </c>
      <c r="D33" s="4"/>
      <c r="E33" s="4" t="s">
        <v>50</v>
      </c>
      <c r="F33" s="4"/>
      <c r="G33" s="4" t="s">
        <v>122</v>
      </c>
      <c r="H33" s="4"/>
      <c r="I33" s="4" t="s">
        <v>123</v>
      </c>
      <c r="J33" s="4"/>
      <c r="K33" s="5">
        <v>18</v>
      </c>
      <c r="L33" s="4"/>
      <c r="M33" s="5">
        <v>18</v>
      </c>
      <c r="N33" s="4"/>
      <c r="O33" s="5">
        <v>500000</v>
      </c>
      <c r="P33" s="4"/>
      <c r="Q33" s="5">
        <v>500000000000</v>
      </c>
      <c r="R33" s="4"/>
      <c r="S33" s="5">
        <v>499908875090</v>
      </c>
      <c r="T33" s="4"/>
      <c r="U33" s="5">
        <v>0</v>
      </c>
      <c r="V33" s="4"/>
      <c r="W33" s="5">
        <v>0</v>
      </c>
      <c r="X33" s="4"/>
      <c r="Y33" s="5">
        <v>50000</v>
      </c>
      <c r="Z33" s="4"/>
      <c r="AA33" s="5">
        <v>49990887514</v>
      </c>
      <c r="AB33" s="5"/>
      <c r="AC33" s="5">
        <v>450000</v>
      </c>
      <c r="AD33" s="4"/>
      <c r="AE33" s="5">
        <v>999999</v>
      </c>
      <c r="AF33" s="4"/>
      <c r="AG33" s="5">
        <v>450000000000</v>
      </c>
      <c r="AH33" s="4"/>
      <c r="AI33" s="5">
        <v>449917987581</v>
      </c>
      <c r="AJ33" s="4"/>
      <c r="AK33" s="8">
        <v>0.10468968090533703</v>
      </c>
    </row>
    <row r="34" spans="1:37" x14ac:dyDescent="0.55000000000000004">
      <c r="A34" s="1" t="s">
        <v>124</v>
      </c>
      <c r="C34" s="4" t="s">
        <v>50</v>
      </c>
      <c r="D34" s="4"/>
      <c r="E34" s="4" t="s">
        <v>50</v>
      </c>
      <c r="F34" s="4"/>
      <c r="G34" s="4" t="s">
        <v>125</v>
      </c>
      <c r="H34" s="4"/>
      <c r="I34" s="4" t="s">
        <v>126</v>
      </c>
      <c r="J34" s="4"/>
      <c r="K34" s="5">
        <v>0</v>
      </c>
      <c r="L34" s="4"/>
      <c r="M34" s="5">
        <v>0</v>
      </c>
      <c r="N34" s="4"/>
      <c r="O34" s="5">
        <v>0</v>
      </c>
      <c r="P34" s="4"/>
      <c r="Q34" s="5">
        <v>0</v>
      </c>
      <c r="R34" s="4"/>
      <c r="S34" s="5">
        <v>0</v>
      </c>
      <c r="T34" s="4"/>
      <c r="U34" s="5">
        <v>74976</v>
      </c>
      <c r="V34" s="4"/>
      <c r="W34" s="5">
        <v>57720667602</v>
      </c>
      <c r="X34" s="4"/>
      <c r="Y34" s="5">
        <v>0</v>
      </c>
      <c r="Z34" s="4"/>
      <c r="AA34" s="5">
        <v>0</v>
      </c>
      <c r="AB34" s="5"/>
      <c r="AC34" s="5">
        <v>74976</v>
      </c>
      <c r="AD34" s="4"/>
      <c r="AE34" s="5">
        <v>770555</v>
      </c>
      <c r="AF34" s="4"/>
      <c r="AG34" s="5">
        <v>57720667594</v>
      </c>
      <c r="AH34" s="4"/>
      <c r="AI34" s="5">
        <v>57762660299</v>
      </c>
      <c r="AJ34" s="4"/>
      <c r="AK34" s="8">
        <v>1.3440570597006868E-2</v>
      </c>
    </row>
    <row r="35" spans="1:37" x14ac:dyDescent="0.55000000000000004">
      <c r="A35" s="1" t="s">
        <v>127</v>
      </c>
      <c r="C35" s="4" t="s">
        <v>50</v>
      </c>
      <c r="D35" s="4"/>
      <c r="E35" s="4" t="s">
        <v>50</v>
      </c>
      <c r="F35" s="4"/>
      <c r="G35" s="4" t="s">
        <v>128</v>
      </c>
      <c r="H35" s="4"/>
      <c r="I35" s="4" t="s">
        <v>129</v>
      </c>
      <c r="J35" s="4"/>
      <c r="K35" s="5">
        <v>0</v>
      </c>
      <c r="L35" s="4"/>
      <c r="M35" s="5">
        <v>0</v>
      </c>
      <c r="N35" s="4"/>
      <c r="O35" s="5">
        <v>0</v>
      </c>
      <c r="P35" s="4"/>
      <c r="Q35" s="5">
        <v>0</v>
      </c>
      <c r="R35" s="4"/>
      <c r="S35" s="5">
        <v>0</v>
      </c>
      <c r="T35" s="4"/>
      <c r="U35" s="5">
        <v>40000</v>
      </c>
      <c r="V35" s="4"/>
      <c r="W35" s="5">
        <v>30490112476</v>
      </c>
      <c r="X35" s="4"/>
      <c r="Y35" s="5">
        <v>0</v>
      </c>
      <c r="Z35" s="4"/>
      <c r="AA35" s="5">
        <v>0</v>
      </c>
      <c r="AB35" s="5"/>
      <c r="AC35" s="5">
        <v>40000</v>
      </c>
      <c r="AD35" s="4"/>
      <c r="AE35" s="5">
        <v>761624</v>
      </c>
      <c r="AF35" s="4"/>
      <c r="AG35" s="5">
        <v>30490112473</v>
      </c>
      <c r="AH35" s="4"/>
      <c r="AI35" s="5">
        <v>30459438226</v>
      </c>
      <c r="AJ35" s="4"/>
      <c r="AK35" s="8">
        <v>7.0874891790399432E-3</v>
      </c>
    </row>
    <row r="36" spans="1:37" x14ac:dyDescent="0.55000000000000004">
      <c r="A36" s="1" t="s">
        <v>130</v>
      </c>
      <c r="C36" s="4" t="s">
        <v>50</v>
      </c>
      <c r="D36" s="4"/>
      <c r="E36" s="4" t="s">
        <v>50</v>
      </c>
      <c r="F36" s="4"/>
      <c r="G36" s="4" t="s">
        <v>131</v>
      </c>
      <c r="H36" s="4"/>
      <c r="I36" s="4" t="s">
        <v>132</v>
      </c>
      <c r="J36" s="4"/>
      <c r="K36" s="5">
        <v>0</v>
      </c>
      <c r="L36" s="4"/>
      <c r="M36" s="5">
        <v>0</v>
      </c>
      <c r="N36" s="4"/>
      <c r="O36" s="5">
        <v>0</v>
      </c>
      <c r="P36" s="4"/>
      <c r="Q36" s="5">
        <v>0</v>
      </c>
      <c r="R36" s="4"/>
      <c r="S36" s="5">
        <v>0</v>
      </c>
      <c r="T36" s="4"/>
      <c r="U36" s="5">
        <v>14134</v>
      </c>
      <c r="V36" s="4"/>
      <c r="W36" s="5">
        <v>11617848071</v>
      </c>
      <c r="X36" s="4"/>
      <c r="Y36" s="5">
        <v>0</v>
      </c>
      <c r="Z36" s="4"/>
      <c r="AA36" s="5">
        <v>0</v>
      </c>
      <c r="AB36" s="5"/>
      <c r="AC36" s="5">
        <v>14134</v>
      </c>
      <c r="AD36" s="4"/>
      <c r="AE36" s="5">
        <v>822244</v>
      </c>
      <c r="AF36" s="4"/>
      <c r="AG36" s="5">
        <v>11617848069</v>
      </c>
      <c r="AH36" s="4"/>
      <c r="AI36" s="5">
        <v>11619490281</v>
      </c>
      <c r="AJ36" s="4"/>
      <c r="AK36" s="8">
        <v>2.703694369591204E-3</v>
      </c>
    </row>
    <row r="37" spans="1:37" x14ac:dyDescent="0.55000000000000004">
      <c r="A37" s="1" t="s">
        <v>133</v>
      </c>
      <c r="C37" s="4" t="s">
        <v>50</v>
      </c>
      <c r="D37" s="4"/>
      <c r="E37" s="4" t="s">
        <v>50</v>
      </c>
      <c r="F37" s="4"/>
      <c r="G37" s="4" t="s">
        <v>134</v>
      </c>
      <c r="H37" s="4"/>
      <c r="I37" s="4" t="s">
        <v>135</v>
      </c>
      <c r="J37" s="4"/>
      <c r="K37" s="5">
        <v>16</v>
      </c>
      <c r="L37" s="4"/>
      <c r="M37" s="5">
        <v>16</v>
      </c>
      <c r="N37" s="4"/>
      <c r="O37" s="5">
        <v>0</v>
      </c>
      <c r="P37" s="4"/>
      <c r="Q37" s="5">
        <v>0</v>
      </c>
      <c r="R37" s="4"/>
      <c r="S37" s="5">
        <v>0</v>
      </c>
      <c r="T37" s="4"/>
      <c r="U37" s="5">
        <v>511</v>
      </c>
      <c r="V37" s="4"/>
      <c r="W37" s="5">
        <v>499848579</v>
      </c>
      <c r="X37" s="4"/>
      <c r="Y37" s="5">
        <v>0</v>
      </c>
      <c r="Z37" s="4"/>
      <c r="AA37" s="5">
        <v>0</v>
      </c>
      <c r="AB37" s="5"/>
      <c r="AC37" s="5">
        <v>511</v>
      </c>
      <c r="AD37" s="4"/>
      <c r="AE37" s="5">
        <v>976892</v>
      </c>
      <c r="AF37" s="4"/>
      <c r="AG37" s="5">
        <v>499848579</v>
      </c>
      <c r="AH37" s="4"/>
      <c r="AI37" s="5">
        <v>499101333</v>
      </c>
      <c r="AJ37" s="4"/>
      <c r="AK37" s="8">
        <v>1.1613396381888712E-4</v>
      </c>
    </row>
    <row r="38" spans="1:37" ht="24.75" thickBot="1" x14ac:dyDescent="0.6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0">
        <f>SUM(Q9:Q37)</f>
        <v>3339946470061</v>
      </c>
      <c r="R38" s="4"/>
      <c r="S38" s="10">
        <f>SUM(S9:S37)</f>
        <v>3518025211690</v>
      </c>
      <c r="T38" s="4"/>
      <c r="U38" s="4"/>
      <c r="V38" s="4"/>
      <c r="W38" s="10">
        <f>SUM(W9:W37)</f>
        <v>120116703166</v>
      </c>
      <c r="X38" s="4"/>
      <c r="Y38" s="4"/>
      <c r="Z38" s="4"/>
      <c r="AA38" s="10">
        <f>SUM(AA9:AA37)</f>
        <v>310643079948</v>
      </c>
      <c r="AB38" s="5"/>
      <c r="AC38" s="4"/>
      <c r="AD38" s="4"/>
      <c r="AE38" s="4"/>
      <c r="AF38" s="4"/>
      <c r="AG38" s="10">
        <f>SUM(AG9:AG37)</f>
        <v>3167535766914</v>
      </c>
      <c r="AH38" s="4"/>
      <c r="AI38" s="10">
        <f>SUM(AI9:AI37)</f>
        <v>3349994429417</v>
      </c>
      <c r="AJ38" s="4"/>
      <c r="AK38" s="11">
        <f>SUM(AK9:AK37)</f>
        <v>0.77949728068425617</v>
      </c>
    </row>
    <row r="39" spans="1:37" ht="24.75" thickTop="1" x14ac:dyDescent="0.55000000000000004">
      <c r="Q39" s="3"/>
      <c r="S39" s="3"/>
      <c r="AG39" s="3"/>
      <c r="AI39" s="3"/>
    </row>
    <row r="40" spans="1:37" x14ac:dyDescent="0.55000000000000004">
      <c r="Q40" s="3"/>
      <c r="R40" s="3"/>
      <c r="S40" s="3"/>
      <c r="AF40" s="3"/>
      <c r="AG40" s="3"/>
      <c r="AH40" s="3"/>
      <c r="AI40" s="3"/>
      <c r="AK40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18"/>
  <sheetViews>
    <sheetView rightToLeft="1" topLeftCell="A6" workbookViewId="0">
      <selection activeCell="G16" sqref="G16"/>
    </sheetView>
  </sheetViews>
  <sheetFormatPr defaultRowHeight="24" x14ac:dyDescent="0.55000000000000004"/>
  <cols>
    <col min="1" max="1" width="39.2851562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2.140625" style="1" customWidth="1"/>
    <col min="8" max="8" width="1" style="1" customWidth="1"/>
    <col min="9" max="9" width="22.5703125" style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5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5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5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6" spans="1:15" ht="24.75" x14ac:dyDescent="0.55000000000000004">
      <c r="A6" s="22" t="s">
        <v>3</v>
      </c>
      <c r="C6" s="23" t="s">
        <v>6</v>
      </c>
      <c r="D6" s="23" t="s">
        <v>6</v>
      </c>
      <c r="E6" s="23" t="s">
        <v>6</v>
      </c>
      <c r="F6" s="23" t="s">
        <v>6</v>
      </c>
      <c r="G6" s="23" t="s">
        <v>6</v>
      </c>
      <c r="H6" s="23" t="s">
        <v>6</v>
      </c>
      <c r="I6" s="23" t="s">
        <v>6</v>
      </c>
      <c r="J6" s="23" t="s">
        <v>6</v>
      </c>
      <c r="K6" s="23" t="s">
        <v>6</v>
      </c>
      <c r="L6" s="23" t="s">
        <v>6</v>
      </c>
      <c r="M6" s="23" t="s">
        <v>6</v>
      </c>
    </row>
    <row r="7" spans="1:15" ht="24.75" x14ac:dyDescent="0.55000000000000004">
      <c r="A7" s="23" t="s">
        <v>3</v>
      </c>
      <c r="C7" s="23" t="s">
        <v>7</v>
      </c>
      <c r="E7" s="23" t="s">
        <v>136</v>
      </c>
      <c r="G7" s="23" t="s">
        <v>137</v>
      </c>
      <c r="I7" s="23" t="s">
        <v>138</v>
      </c>
      <c r="K7" s="25" t="s">
        <v>139</v>
      </c>
      <c r="M7" s="23" t="s">
        <v>140</v>
      </c>
    </row>
    <row r="8" spans="1:15" x14ac:dyDescent="0.55000000000000004">
      <c r="A8" s="1" t="s">
        <v>101</v>
      </c>
      <c r="C8" s="3">
        <v>100000</v>
      </c>
      <c r="E8" s="5">
        <v>980000</v>
      </c>
      <c r="F8" s="4"/>
      <c r="G8" s="5">
        <v>951641</v>
      </c>
      <c r="I8" s="8">
        <f>(E8-G8)/$G$8*-1</f>
        <v>-2.9800103190173604E-2</v>
      </c>
      <c r="K8" s="14">
        <v>95164100000</v>
      </c>
      <c r="M8" s="1" t="s">
        <v>216</v>
      </c>
      <c r="O8" s="12"/>
    </row>
    <row r="9" spans="1:15" x14ac:dyDescent="0.55000000000000004">
      <c r="A9" s="1" t="s">
        <v>95</v>
      </c>
      <c r="C9" s="3">
        <v>175000</v>
      </c>
      <c r="E9" s="5">
        <v>998500</v>
      </c>
      <c r="F9" s="4"/>
      <c r="G9" s="5">
        <v>1000000</v>
      </c>
      <c r="I9" s="8">
        <v>1.5E-3</v>
      </c>
      <c r="K9" s="14">
        <v>175000000000</v>
      </c>
      <c r="M9" s="1" t="s">
        <v>216</v>
      </c>
    </row>
    <row r="10" spans="1:15" x14ac:dyDescent="0.55000000000000004">
      <c r="A10" s="1" t="s">
        <v>98</v>
      </c>
      <c r="C10" s="3">
        <v>175000</v>
      </c>
      <c r="E10" s="5">
        <v>980000</v>
      </c>
      <c r="F10" s="4"/>
      <c r="G10" s="5">
        <v>985720</v>
      </c>
      <c r="I10" s="8">
        <v>5.7999999999999996E-3</v>
      </c>
      <c r="K10" s="14">
        <v>172501000000</v>
      </c>
      <c r="M10" s="1" t="s">
        <v>216</v>
      </c>
    </row>
    <row r="11" spans="1:15" x14ac:dyDescent="0.55000000000000004">
      <c r="A11" s="1" t="s">
        <v>104</v>
      </c>
      <c r="C11" s="3">
        <v>200000</v>
      </c>
      <c r="E11" s="5">
        <v>977235</v>
      </c>
      <c r="F11" s="4"/>
      <c r="G11" s="5">
        <v>940541</v>
      </c>
      <c r="I11" s="8">
        <f>(E11-G11)/G11*-1</f>
        <v>-3.9013716573759148E-2</v>
      </c>
      <c r="K11" s="14">
        <v>188108200000</v>
      </c>
      <c r="M11" s="1" t="s">
        <v>216</v>
      </c>
    </row>
    <row r="12" spans="1:15" x14ac:dyDescent="0.55000000000000004">
      <c r="A12" s="1" t="s">
        <v>106</v>
      </c>
      <c r="C12" s="3">
        <v>200000</v>
      </c>
      <c r="E12" s="5">
        <v>960000</v>
      </c>
      <c r="F12" s="4"/>
      <c r="G12" s="5">
        <v>939752</v>
      </c>
      <c r="I12" s="8">
        <f>(E12-G12)/G12*-1</f>
        <v>-2.1546110037541821E-2</v>
      </c>
      <c r="K12" s="14">
        <v>187950400000</v>
      </c>
      <c r="M12" s="1" t="s">
        <v>216</v>
      </c>
    </row>
    <row r="13" spans="1:15" x14ac:dyDescent="0.55000000000000004">
      <c r="A13" s="1" t="s">
        <v>118</v>
      </c>
      <c r="C13" s="3">
        <v>200000</v>
      </c>
      <c r="E13" s="5">
        <v>967000</v>
      </c>
      <c r="F13" s="4"/>
      <c r="G13" s="5">
        <v>936991</v>
      </c>
      <c r="I13" s="8">
        <f>(E13-G13)/G13*-1</f>
        <v>-3.2026988519633592E-2</v>
      </c>
      <c r="K13" s="14">
        <v>187398200000</v>
      </c>
      <c r="M13" s="1" t="s">
        <v>216</v>
      </c>
    </row>
    <row r="14" spans="1:15" x14ac:dyDescent="0.55000000000000004">
      <c r="A14" s="1" t="s">
        <v>115</v>
      </c>
      <c r="C14" s="3">
        <v>100000</v>
      </c>
      <c r="E14" s="5">
        <v>944500</v>
      </c>
      <c r="F14" s="4"/>
      <c r="G14" s="5">
        <v>945639</v>
      </c>
      <c r="I14" s="8">
        <v>1.1999999999999999E-3</v>
      </c>
      <c r="K14" s="14">
        <v>94563900000</v>
      </c>
      <c r="M14" s="1" t="s">
        <v>216</v>
      </c>
    </row>
    <row r="15" spans="1:15" x14ac:dyDescent="0.55000000000000004">
      <c r="A15" s="1" t="s">
        <v>109</v>
      </c>
      <c r="C15" s="3">
        <v>100000</v>
      </c>
      <c r="E15" s="5">
        <v>943750</v>
      </c>
      <c r="F15" s="4"/>
      <c r="G15" s="5">
        <v>944319</v>
      </c>
      <c r="I15" s="8">
        <f>(G15-E15)/G15</f>
        <v>6.0255062113544254E-4</v>
      </c>
      <c r="K15" s="14">
        <v>94431900000</v>
      </c>
      <c r="M15" s="1" t="s">
        <v>216</v>
      </c>
    </row>
    <row r="16" spans="1:15" x14ac:dyDescent="0.55000000000000004">
      <c r="A16" s="1" t="s">
        <v>112</v>
      </c>
      <c r="C16" s="3">
        <v>50000</v>
      </c>
      <c r="E16" s="5">
        <v>936100</v>
      </c>
      <c r="F16" s="4"/>
      <c r="G16" s="5">
        <v>936704</v>
      </c>
      <c r="I16" s="8">
        <v>5.9999999999999995E-4</v>
      </c>
      <c r="K16" s="14">
        <v>46835200000</v>
      </c>
      <c r="M16" s="1" t="s">
        <v>216</v>
      </c>
    </row>
    <row r="17" spans="11:11" ht="24.75" thickBot="1" x14ac:dyDescent="0.6">
      <c r="K17" s="13">
        <f>SUM(K8:K16)</f>
        <v>1241952900000</v>
      </c>
    </row>
    <row r="18" spans="11:11" ht="24.75" thickTop="1" x14ac:dyDescent="0.55000000000000004"/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G15" sqref="G15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 x14ac:dyDescent="0.55000000000000004">
      <c r="A6" s="22" t="s">
        <v>142</v>
      </c>
      <c r="C6" s="23" t="s">
        <v>143</v>
      </c>
      <c r="D6" s="23" t="s">
        <v>143</v>
      </c>
      <c r="E6" s="23" t="s">
        <v>143</v>
      </c>
      <c r="F6" s="23" t="s">
        <v>143</v>
      </c>
      <c r="G6" s="23" t="s">
        <v>143</v>
      </c>
      <c r="H6" s="23" t="s">
        <v>143</v>
      </c>
      <c r="I6" s="23" t="s">
        <v>143</v>
      </c>
      <c r="K6" s="23" t="s">
        <v>215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</row>
    <row r="7" spans="1:19" ht="24.75" x14ac:dyDescent="0.55000000000000004">
      <c r="A7" s="23" t="s">
        <v>142</v>
      </c>
      <c r="C7" s="23" t="s">
        <v>144</v>
      </c>
      <c r="E7" s="23" t="s">
        <v>145</v>
      </c>
      <c r="G7" s="23" t="s">
        <v>146</v>
      </c>
      <c r="I7" s="23" t="s">
        <v>47</v>
      </c>
      <c r="K7" s="23" t="s">
        <v>147</v>
      </c>
      <c r="M7" s="23" t="s">
        <v>148</v>
      </c>
      <c r="O7" s="23" t="s">
        <v>149</v>
      </c>
      <c r="Q7" s="23" t="s">
        <v>147</v>
      </c>
      <c r="S7" s="23" t="s">
        <v>141</v>
      </c>
    </row>
    <row r="8" spans="1:19" x14ac:dyDescent="0.55000000000000004">
      <c r="A8" s="1" t="s">
        <v>150</v>
      </c>
      <c r="C8" s="4" t="s">
        <v>151</v>
      </c>
      <c r="D8" s="4"/>
      <c r="E8" s="4" t="s">
        <v>152</v>
      </c>
      <c r="F8" s="4"/>
      <c r="G8" s="4" t="s">
        <v>153</v>
      </c>
      <c r="H8" s="4"/>
      <c r="I8" s="4">
        <v>8</v>
      </c>
      <c r="J8" s="4"/>
      <c r="K8" s="5">
        <v>114120651026</v>
      </c>
      <c r="L8" s="4"/>
      <c r="M8" s="5">
        <v>862505475506</v>
      </c>
      <c r="N8" s="4"/>
      <c r="O8" s="5">
        <v>759075574344</v>
      </c>
      <c r="P8" s="4"/>
      <c r="Q8" s="5">
        <v>217550552188</v>
      </c>
      <c r="R8" s="4"/>
      <c r="S8" s="16">
        <v>5.0620998755337134E-2</v>
      </c>
    </row>
    <row r="9" spans="1:19" x14ac:dyDescent="0.55000000000000004">
      <c r="A9" s="1" t="s">
        <v>150</v>
      </c>
      <c r="C9" s="4" t="s">
        <v>154</v>
      </c>
      <c r="D9" s="4"/>
      <c r="E9" s="4" t="s">
        <v>155</v>
      </c>
      <c r="F9" s="4"/>
      <c r="G9" s="4" t="s">
        <v>156</v>
      </c>
      <c r="H9" s="4"/>
      <c r="I9" s="4">
        <v>8</v>
      </c>
      <c r="J9" s="4"/>
      <c r="K9" s="5">
        <v>106233019</v>
      </c>
      <c r="L9" s="4"/>
      <c r="M9" s="5">
        <v>254366414793</v>
      </c>
      <c r="N9" s="4"/>
      <c r="O9" s="5">
        <v>193989662001</v>
      </c>
      <c r="P9" s="4"/>
      <c r="Q9" s="5">
        <v>60482985811</v>
      </c>
      <c r="R9" s="4"/>
      <c r="S9" s="16">
        <v>1.4073552646337927E-2</v>
      </c>
    </row>
    <row r="10" spans="1:19" x14ac:dyDescent="0.55000000000000004">
      <c r="A10" s="1" t="s">
        <v>157</v>
      </c>
      <c r="C10" s="4" t="s">
        <v>158</v>
      </c>
      <c r="D10" s="4"/>
      <c r="E10" s="4" t="s">
        <v>152</v>
      </c>
      <c r="F10" s="4"/>
      <c r="G10" s="4" t="s">
        <v>159</v>
      </c>
      <c r="H10" s="4"/>
      <c r="I10" s="4">
        <v>10</v>
      </c>
      <c r="J10" s="4"/>
      <c r="K10" s="5">
        <v>12478595664</v>
      </c>
      <c r="L10" s="4"/>
      <c r="M10" s="5">
        <v>923328011137</v>
      </c>
      <c r="N10" s="4"/>
      <c r="O10" s="5">
        <v>709507361374</v>
      </c>
      <c r="P10" s="4"/>
      <c r="Q10" s="5">
        <v>226299245427</v>
      </c>
      <c r="R10" s="4"/>
      <c r="S10" s="16">
        <v>5.2656698435747662E-2</v>
      </c>
    </row>
    <row r="11" spans="1:19" ht="24.75" thickBot="1" x14ac:dyDescent="0.6">
      <c r="K11" s="13">
        <f>SUM(K8:K10)</f>
        <v>126705479709</v>
      </c>
      <c r="M11" s="13">
        <f>SUM(M8:M10)</f>
        <v>2040199901436</v>
      </c>
      <c r="O11" s="13">
        <f>SUM(O8:O10)</f>
        <v>1662572597719</v>
      </c>
      <c r="Q11" s="13">
        <f>SUM(Q8:Q10)</f>
        <v>504332783426</v>
      </c>
      <c r="S11" s="17">
        <f>SUM(S8:S10)</f>
        <v>0.11735124983742272</v>
      </c>
    </row>
    <row r="12" spans="1:19" ht="24.75" thickTop="1" x14ac:dyDescent="0.55000000000000004">
      <c r="K12" s="3"/>
      <c r="Q12" s="3"/>
    </row>
    <row r="13" spans="1:19" x14ac:dyDescent="0.55000000000000004">
      <c r="S13" s="15"/>
    </row>
  </sheetData>
  <mergeCells count="17">
    <mergeCell ref="O7"/>
    <mergeCell ref="M6:O6"/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</mergeCells>
  <pageMargins left="0.7" right="0.7" top="0.75" bottom="0.75" header="0.3" footer="0.3"/>
  <ignoredErrors>
    <ignoredError sqref="C8:C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2"/>
  <sheetViews>
    <sheetView rightToLeft="1" workbookViewId="0">
      <selection activeCell="I13" sqref="I13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6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18.28515625" style="1" customWidth="1"/>
    <col min="10" max="10" width="9.140625" style="1"/>
    <col min="11" max="11" width="2.140625" style="1" bestFit="1" customWidth="1"/>
    <col min="12" max="16384" width="9.140625" style="1"/>
  </cols>
  <sheetData>
    <row r="2" spans="1:9" ht="24.75" x14ac:dyDescent="0.55000000000000004">
      <c r="A2" s="21" t="s">
        <v>0</v>
      </c>
      <c r="B2" s="21"/>
      <c r="C2" s="21"/>
      <c r="D2" s="21"/>
      <c r="E2" s="21"/>
      <c r="F2" s="21"/>
      <c r="G2" s="21"/>
    </row>
    <row r="3" spans="1:9" ht="24.75" x14ac:dyDescent="0.55000000000000004">
      <c r="A3" s="21" t="s">
        <v>160</v>
      </c>
      <c r="B3" s="21"/>
      <c r="C3" s="21"/>
      <c r="D3" s="21"/>
      <c r="E3" s="21"/>
      <c r="F3" s="21"/>
      <c r="G3" s="21"/>
    </row>
    <row r="4" spans="1:9" ht="24.75" x14ac:dyDescent="0.55000000000000004">
      <c r="A4" s="21" t="s">
        <v>2</v>
      </c>
      <c r="B4" s="21"/>
      <c r="C4" s="21"/>
      <c r="D4" s="21"/>
      <c r="E4" s="21"/>
      <c r="F4" s="21"/>
      <c r="G4" s="21"/>
    </row>
    <row r="6" spans="1:9" ht="24.75" x14ac:dyDescent="0.55000000000000004">
      <c r="A6" s="23" t="s">
        <v>164</v>
      </c>
      <c r="C6" s="23" t="s">
        <v>147</v>
      </c>
      <c r="E6" s="23" t="s">
        <v>203</v>
      </c>
      <c r="G6" s="23" t="s">
        <v>13</v>
      </c>
      <c r="I6" s="3"/>
    </row>
    <row r="7" spans="1:9" x14ac:dyDescent="0.55000000000000004">
      <c r="A7" s="19" t="s">
        <v>212</v>
      </c>
      <c r="B7" s="4"/>
      <c r="C7" s="6">
        <f>'سرمایه‌گذاری در سهام'!I30</f>
        <v>-1435560344</v>
      </c>
      <c r="D7" s="4"/>
      <c r="E7" s="8">
        <f>C7/$C$10</f>
        <v>-3.1160505721707563E-2</v>
      </c>
      <c r="F7" s="4"/>
      <c r="G7" s="16">
        <v>-3.3403499855995205E-4</v>
      </c>
      <c r="I7" s="3"/>
    </row>
    <row r="8" spans="1:9" x14ac:dyDescent="0.55000000000000004">
      <c r="A8" s="19" t="s">
        <v>213</v>
      </c>
      <c r="B8" s="4"/>
      <c r="C8" s="5">
        <f>'سرمایه‌گذاری در اوراق بهادار'!I44</f>
        <v>47455733603</v>
      </c>
      <c r="D8" s="4"/>
      <c r="E8" s="8">
        <f t="shared" ref="E8:E9" si="0">C8/$C$10</f>
        <v>1.0300818524589388</v>
      </c>
      <c r="F8" s="4"/>
      <c r="G8" s="16">
        <v>1.1042291584602014E-2</v>
      </c>
      <c r="I8" s="3"/>
    </row>
    <row r="9" spans="1:9" x14ac:dyDescent="0.55000000000000004">
      <c r="A9" s="19" t="s">
        <v>214</v>
      </c>
      <c r="B9" s="4"/>
      <c r="C9" s="5">
        <f>'درآمد سپرده بانکی'!E10</f>
        <v>49693412</v>
      </c>
      <c r="D9" s="4"/>
      <c r="E9" s="8">
        <f t="shared" si="0"/>
        <v>1.0786532627688489E-3</v>
      </c>
      <c r="F9" s="4"/>
      <c r="G9" s="16">
        <v>1.1562968338626037E-5</v>
      </c>
      <c r="I9" s="3"/>
    </row>
    <row r="10" spans="1:9" ht="24.75" thickBot="1" x14ac:dyDescent="0.6">
      <c r="C10" s="20">
        <f>SUM(C7:C9)</f>
        <v>46069866671</v>
      </c>
      <c r="E10" s="11">
        <f>SUM(E7:E9)</f>
        <v>1</v>
      </c>
      <c r="G10" s="17">
        <f>SUM(G7:G9)</f>
        <v>1.0719819554380687E-2</v>
      </c>
    </row>
    <row r="11" spans="1:9" ht="24.75" thickTop="1" x14ac:dyDescent="0.55000000000000004"/>
    <row r="12" spans="1:9" x14ac:dyDescent="0.55000000000000004">
      <c r="G12" s="15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8"/>
  <sheetViews>
    <sheetView rightToLeft="1" workbookViewId="0">
      <selection activeCell="G22" sqref="G22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6.710937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 x14ac:dyDescent="0.55000000000000004">
      <c r="A3" s="21" t="s">
        <v>160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 x14ac:dyDescent="0.55000000000000004">
      <c r="A6" s="23" t="s">
        <v>161</v>
      </c>
      <c r="B6" s="23" t="s">
        <v>161</v>
      </c>
      <c r="C6" s="23" t="s">
        <v>161</v>
      </c>
      <c r="D6" s="23" t="s">
        <v>161</v>
      </c>
      <c r="E6" s="23" t="s">
        <v>161</v>
      </c>
      <c r="F6" s="23" t="s">
        <v>161</v>
      </c>
      <c r="G6" s="23" t="s">
        <v>161</v>
      </c>
      <c r="I6" s="23" t="s">
        <v>162</v>
      </c>
      <c r="J6" s="23" t="s">
        <v>162</v>
      </c>
      <c r="K6" s="23" t="s">
        <v>162</v>
      </c>
      <c r="L6" s="23" t="s">
        <v>162</v>
      </c>
      <c r="M6" s="23" t="s">
        <v>162</v>
      </c>
      <c r="O6" s="23" t="s">
        <v>163</v>
      </c>
      <c r="P6" s="23" t="s">
        <v>163</v>
      </c>
      <c r="Q6" s="23" t="s">
        <v>163</v>
      </c>
      <c r="R6" s="23" t="s">
        <v>163</v>
      </c>
      <c r="S6" s="23" t="s">
        <v>163</v>
      </c>
    </row>
    <row r="7" spans="1:19" ht="24.75" x14ac:dyDescent="0.55000000000000004">
      <c r="A7" s="24" t="s">
        <v>164</v>
      </c>
      <c r="C7" s="23" t="s">
        <v>165</v>
      </c>
      <c r="E7" s="24" t="s">
        <v>46</v>
      </c>
      <c r="G7" s="23" t="s">
        <v>47</v>
      </c>
      <c r="I7" s="23" t="s">
        <v>166</v>
      </c>
      <c r="K7" s="23" t="s">
        <v>167</v>
      </c>
      <c r="M7" s="23" t="s">
        <v>168</v>
      </c>
      <c r="O7" s="23" t="s">
        <v>166</v>
      </c>
      <c r="Q7" s="23" t="s">
        <v>167</v>
      </c>
      <c r="S7" s="23" t="s">
        <v>168</v>
      </c>
    </row>
    <row r="8" spans="1:19" x14ac:dyDescent="0.55000000000000004">
      <c r="A8" s="1" t="s">
        <v>121</v>
      </c>
      <c r="C8" s="6" t="s">
        <v>217</v>
      </c>
      <c r="D8" s="6"/>
      <c r="E8" s="6" t="s">
        <v>123</v>
      </c>
      <c r="F8" s="6"/>
      <c r="G8" s="6">
        <v>18</v>
      </c>
      <c r="H8" s="6"/>
      <c r="I8" s="6">
        <v>7213977096</v>
      </c>
      <c r="J8" s="6"/>
      <c r="K8" s="6">
        <v>0</v>
      </c>
      <c r="L8" s="6"/>
      <c r="M8" s="6">
        <v>7213977096</v>
      </c>
      <c r="N8" s="6"/>
      <c r="O8" s="6">
        <v>52436770561</v>
      </c>
      <c r="P8" s="6"/>
      <c r="Q8" s="6">
        <v>0</v>
      </c>
      <c r="R8" s="6"/>
      <c r="S8" s="6">
        <v>52436770561</v>
      </c>
    </row>
    <row r="9" spans="1:19" x14ac:dyDescent="0.55000000000000004">
      <c r="A9" s="1" t="s">
        <v>133</v>
      </c>
      <c r="C9" s="6" t="s">
        <v>217</v>
      </c>
      <c r="D9" s="6"/>
      <c r="E9" s="6" t="s">
        <v>135</v>
      </c>
      <c r="F9" s="6"/>
      <c r="G9" s="6">
        <v>16</v>
      </c>
      <c r="H9" s="6"/>
      <c r="I9" s="6">
        <v>2202585</v>
      </c>
      <c r="J9" s="6"/>
      <c r="K9" s="6">
        <v>0</v>
      </c>
      <c r="L9" s="6"/>
      <c r="M9" s="6">
        <v>2202585</v>
      </c>
      <c r="N9" s="6"/>
      <c r="O9" s="6">
        <v>2202585</v>
      </c>
      <c r="P9" s="6"/>
      <c r="Q9" s="6">
        <v>0</v>
      </c>
      <c r="R9" s="6"/>
      <c r="S9" s="6">
        <v>2202585</v>
      </c>
    </row>
    <row r="10" spans="1:19" x14ac:dyDescent="0.55000000000000004">
      <c r="A10" s="1" t="s">
        <v>112</v>
      </c>
      <c r="C10" s="6" t="s">
        <v>217</v>
      </c>
      <c r="D10" s="6"/>
      <c r="E10" s="6" t="s">
        <v>114</v>
      </c>
      <c r="F10" s="6"/>
      <c r="G10" s="6">
        <v>16</v>
      </c>
      <c r="H10" s="6"/>
      <c r="I10" s="6">
        <v>686877761</v>
      </c>
      <c r="J10" s="6"/>
      <c r="K10" s="6">
        <v>0</v>
      </c>
      <c r="L10" s="6"/>
      <c r="M10" s="6">
        <v>686877761</v>
      </c>
      <c r="N10" s="6"/>
      <c r="O10" s="6">
        <v>1098764878</v>
      </c>
      <c r="P10" s="6"/>
      <c r="Q10" s="6">
        <v>0</v>
      </c>
      <c r="R10" s="6"/>
      <c r="S10" s="6">
        <v>1098764878</v>
      </c>
    </row>
    <row r="11" spans="1:19" x14ac:dyDescent="0.55000000000000004">
      <c r="A11" s="1" t="s">
        <v>109</v>
      </c>
      <c r="C11" s="6" t="s">
        <v>217</v>
      </c>
      <c r="D11" s="6"/>
      <c r="E11" s="6" t="s">
        <v>111</v>
      </c>
      <c r="F11" s="6"/>
      <c r="G11" s="6">
        <v>16</v>
      </c>
      <c r="H11" s="6"/>
      <c r="I11" s="6">
        <v>1293496362</v>
      </c>
      <c r="J11" s="6"/>
      <c r="K11" s="6">
        <v>0</v>
      </c>
      <c r="L11" s="6"/>
      <c r="M11" s="6">
        <v>1293496362</v>
      </c>
      <c r="N11" s="6"/>
      <c r="O11" s="6">
        <v>9378488710</v>
      </c>
      <c r="P11" s="6"/>
      <c r="Q11" s="6">
        <v>0</v>
      </c>
      <c r="R11" s="6"/>
      <c r="S11" s="6">
        <v>9378488710</v>
      </c>
    </row>
    <row r="12" spans="1:19" x14ac:dyDescent="0.55000000000000004">
      <c r="A12" s="1" t="s">
        <v>115</v>
      </c>
      <c r="C12" s="6" t="s">
        <v>217</v>
      </c>
      <c r="D12" s="6"/>
      <c r="E12" s="6" t="s">
        <v>117</v>
      </c>
      <c r="F12" s="6"/>
      <c r="G12" s="6">
        <v>16</v>
      </c>
      <c r="H12" s="6"/>
      <c r="I12" s="6">
        <v>1327789588</v>
      </c>
      <c r="J12" s="6"/>
      <c r="K12" s="6">
        <v>0</v>
      </c>
      <c r="L12" s="6"/>
      <c r="M12" s="6">
        <v>1327789588</v>
      </c>
      <c r="N12" s="6"/>
      <c r="O12" s="6">
        <v>9412185191</v>
      </c>
      <c r="P12" s="6"/>
      <c r="Q12" s="6">
        <v>0</v>
      </c>
      <c r="R12" s="6"/>
      <c r="S12" s="6">
        <v>9412185191</v>
      </c>
    </row>
    <row r="13" spans="1:19" x14ac:dyDescent="0.55000000000000004">
      <c r="A13" s="1" t="s">
        <v>118</v>
      </c>
      <c r="C13" s="6" t="s">
        <v>217</v>
      </c>
      <c r="D13" s="6"/>
      <c r="E13" s="6" t="s">
        <v>120</v>
      </c>
      <c r="F13" s="6"/>
      <c r="G13" s="6">
        <v>17</v>
      </c>
      <c r="H13" s="6"/>
      <c r="I13" s="6">
        <v>2857042154</v>
      </c>
      <c r="J13" s="6"/>
      <c r="K13" s="6">
        <v>0</v>
      </c>
      <c r="L13" s="6"/>
      <c r="M13" s="6">
        <v>2857042154</v>
      </c>
      <c r="N13" s="6"/>
      <c r="O13" s="6">
        <v>20034249399</v>
      </c>
      <c r="P13" s="6"/>
      <c r="Q13" s="6">
        <v>0</v>
      </c>
      <c r="R13" s="6"/>
      <c r="S13" s="6">
        <v>20034249399</v>
      </c>
    </row>
    <row r="14" spans="1:19" x14ac:dyDescent="0.55000000000000004">
      <c r="A14" s="1" t="s">
        <v>106</v>
      </c>
      <c r="C14" s="6" t="s">
        <v>217</v>
      </c>
      <c r="D14" s="6"/>
      <c r="E14" s="6" t="s">
        <v>108</v>
      </c>
      <c r="F14" s="6"/>
      <c r="G14" s="6">
        <v>17</v>
      </c>
      <c r="H14" s="6"/>
      <c r="I14" s="6">
        <v>2932994779</v>
      </c>
      <c r="J14" s="6"/>
      <c r="K14" s="6">
        <v>0</v>
      </c>
      <c r="L14" s="6"/>
      <c r="M14" s="6">
        <v>2932994779</v>
      </c>
      <c r="N14" s="6"/>
      <c r="O14" s="6">
        <v>20111486023</v>
      </c>
      <c r="P14" s="6"/>
      <c r="Q14" s="6">
        <v>0</v>
      </c>
      <c r="R14" s="6"/>
      <c r="S14" s="6">
        <v>20111486023</v>
      </c>
    </row>
    <row r="15" spans="1:19" x14ac:dyDescent="0.55000000000000004">
      <c r="A15" s="1" t="s">
        <v>104</v>
      </c>
      <c r="C15" s="6" t="s">
        <v>217</v>
      </c>
      <c r="D15" s="6"/>
      <c r="E15" s="6" t="s">
        <v>105</v>
      </c>
      <c r="F15" s="6"/>
      <c r="G15" s="6">
        <v>17</v>
      </c>
      <c r="H15" s="6"/>
      <c r="I15" s="6">
        <v>2838312049</v>
      </c>
      <c r="J15" s="6"/>
      <c r="K15" s="6">
        <v>0</v>
      </c>
      <c r="L15" s="6"/>
      <c r="M15" s="6">
        <v>2838312049</v>
      </c>
      <c r="N15" s="6"/>
      <c r="O15" s="6">
        <v>8102662540</v>
      </c>
      <c r="P15" s="6"/>
      <c r="Q15" s="6">
        <v>0</v>
      </c>
      <c r="R15" s="6"/>
      <c r="S15" s="6">
        <v>8102662540</v>
      </c>
    </row>
    <row r="16" spans="1:19" x14ac:dyDescent="0.55000000000000004">
      <c r="A16" s="1" t="s">
        <v>98</v>
      </c>
      <c r="C16" s="6" t="s">
        <v>217</v>
      </c>
      <c r="D16" s="6"/>
      <c r="E16" s="6" t="s">
        <v>100</v>
      </c>
      <c r="F16" s="6"/>
      <c r="G16" s="6">
        <v>15</v>
      </c>
      <c r="H16" s="6"/>
      <c r="I16" s="6">
        <v>2246791204</v>
      </c>
      <c r="J16" s="6"/>
      <c r="K16" s="6">
        <v>0</v>
      </c>
      <c r="L16" s="6"/>
      <c r="M16" s="6">
        <v>2246791204</v>
      </c>
      <c r="N16" s="6"/>
      <c r="O16" s="6">
        <v>15515148081</v>
      </c>
      <c r="P16" s="6"/>
      <c r="Q16" s="6">
        <v>0</v>
      </c>
      <c r="R16" s="6"/>
      <c r="S16" s="6">
        <v>15515148081</v>
      </c>
    </row>
    <row r="17" spans="1:19" x14ac:dyDescent="0.55000000000000004">
      <c r="A17" s="1" t="s">
        <v>95</v>
      </c>
      <c r="C17" s="6" t="s">
        <v>217</v>
      </c>
      <c r="D17" s="6"/>
      <c r="E17" s="6" t="s">
        <v>97</v>
      </c>
      <c r="F17" s="6"/>
      <c r="G17" s="6">
        <v>15</v>
      </c>
      <c r="H17" s="6"/>
      <c r="I17" s="6">
        <v>2222323092</v>
      </c>
      <c r="J17" s="6"/>
      <c r="K17" s="6">
        <v>0</v>
      </c>
      <c r="L17" s="6"/>
      <c r="M17" s="6">
        <v>2222323092</v>
      </c>
      <c r="N17" s="6"/>
      <c r="O17" s="6">
        <v>15490757925</v>
      </c>
      <c r="P17" s="6"/>
      <c r="Q17" s="6">
        <v>0</v>
      </c>
      <c r="R17" s="6"/>
      <c r="S17" s="6">
        <v>15490757925</v>
      </c>
    </row>
    <row r="18" spans="1:19" x14ac:dyDescent="0.55000000000000004">
      <c r="A18" s="1" t="s">
        <v>101</v>
      </c>
      <c r="C18" s="6" t="s">
        <v>217</v>
      </c>
      <c r="D18" s="6"/>
      <c r="E18" s="6" t="s">
        <v>103</v>
      </c>
      <c r="F18" s="6"/>
      <c r="G18" s="6">
        <v>16</v>
      </c>
      <c r="H18" s="6"/>
      <c r="I18" s="6">
        <v>1280222810</v>
      </c>
      <c r="J18" s="6"/>
      <c r="K18" s="6">
        <v>0</v>
      </c>
      <c r="L18" s="6"/>
      <c r="M18" s="6">
        <v>1280222810</v>
      </c>
      <c r="N18" s="6"/>
      <c r="O18" s="6">
        <v>9365626878</v>
      </c>
      <c r="P18" s="6"/>
      <c r="Q18" s="6">
        <v>0</v>
      </c>
      <c r="R18" s="6"/>
      <c r="S18" s="6">
        <v>9365626878</v>
      </c>
    </row>
    <row r="19" spans="1:19" x14ac:dyDescent="0.55000000000000004">
      <c r="A19" s="1" t="s">
        <v>92</v>
      </c>
      <c r="C19" s="6" t="s">
        <v>217</v>
      </c>
      <c r="D19" s="6"/>
      <c r="E19" s="6" t="s">
        <v>94</v>
      </c>
      <c r="F19" s="6"/>
      <c r="G19" s="6">
        <v>15</v>
      </c>
      <c r="H19" s="6"/>
      <c r="I19" s="6">
        <v>58109588</v>
      </c>
      <c r="J19" s="6"/>
      <c r="K19" s="6">
        <v>0</v>
      </c>
      <c r="L19" s="6"/>
      <c r="M19" s="6">
        <v>58109588</v>
      </c>
      <c r="N19" s="6"/>
      <c r="O19" s="6">
        <v>1232050184</v>
      </c>
      <c r="P19" s="6"/>
      <c r="Q19" s="6">
        <v>0</v>
      </c>
      <c r="R19" s="6"/>
      <c r="S19" s="6">
        <v>1232050184</v>
      </c>
    </row>
    <row r="20" spans="1:19" x14ac:dyDescent="0.55000000000000004">
      <c r="A20" s="1" t="s">
        <v>150</v>
      </c>
      <c r="C20" s="6">
        <v>1</v>
      </c>
      <c r="D20" s="6"/>
      <c r="E20" s="6" t="s">
        <v>38</v>
      </c>
      <c r="F20" s="6"/>
      <c r="G20" s="6">
        <v>8</v>
      </c>
      <c r="H20" s="6"/>
      <c r="I20" s="6">
        <v>48717738</v>
      </c>
      <c r="J20" s="6"/>
      <c r="K20" s="6">
        <v>0</v>
      </c>
      <c r="L20" s="6"/>
      <c r="M20" s="6">
        <v>48717738</v>
      </c>
      <c r="N20" s="6"/>
      <c r="O20" s="6">
        <v>113626093</v>
      </c>
      <c r="P20" s="6"/>
      <c r="Q20" s="6">
        <v>0</v>
      </c>
      <c r="R20" s="6"/>
      <c r="S20" s="6">
        <v>113626093</v>
      </c>
    </row>
    <row r="21" spans="1:19" x14ac:dyDescent="0.55000000000000004">
      <c r="A21" s="1" t="s">
        <v>157</v>
      </c>
      <c r="C21" s="6">
        <v>17</v>
      </c>
      <c r="D21" s="6"/>
      <c r="E21" s="6" t="s">
        <v>38</v>
      </c>
      <c r="F21" s="6"/>
      <c r="G21" s="6">
        <v>10</v>
      </c>
      <c r="H21" s="6"/>
      <c r="I21" s="6">
        <v>975674</v>
      </c>
      <c r="J21" s="6"/>
      <c r="K21" s="6">
        <v>0</v>
      </c>
      <c r="L21" s="6"/>
      <c r="M21" s="6">
        <v>975674</v>
      </c>
      <c r="N21" s="6"/>
      <c r="O21" s="6">
        <v>73969405</v>
      </c>
      <c r="P21" s="6"/>
      <c r="Q21" s="6">
        <v>0</v>
      </c>
      <c r="R21" s="6"/>
      <c r="S21" s="6">
        <v>73969405</v>
      </c>
    </row>
    <row r="22" spans="1:19" ht="24.75" thickBot="1" x14ac:dyDescent="0.6">
      <c r="C22" s="6"/>
      <c r="D22" s="6"/>
      <c r="E22" s="6"/>
      <c r="F22" s="6"/>
      <c r="G22" s="6"/>
      <c r="H22" s="6"/>
      <c r="I22" s="7">
        <f>SUM(I8:I21)</f>
        <v>25009832480</v>
      </c>
      <c r="J22" s="6"/>
      <c r="K22" s="7">
        <f>SUM(K8:K21)</f>
        <v>0</v>
      </c>
      <c r="L22" s="6"/>
      <c r="M22" s="7">
        <f>SUM(M8:M21)</f>
        <v>25009832480</v>
      </c>
      <c r="N22" s="6"/>
      <c r="O22" s="7">
        <f>SUM(O8:O21)</f>
        <v>162367988453</v>
      </c>
      <c r="P22" s="6"/>
      <c r="Q22" s="7">
        <f>SUM(Q8:Q21)</f>
        <v>0</v>
      </c>
      <c r="R22" s="6"/>
      <c r="S22" s="7">
        <f>SUM(S8:S21)</f>
        <v>162367988453</v>
      </c>
    </row>
    <row r="23" spans="1:19" ht="24.75" thickTop="1" x14ac:dyDescent="0.55000000000000004"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1:19" x14ac:dyDescent="0.55000000000000004">
      <c r="M24" s="3"/>
      <c r="S24" s="3"/>
    </row>
    <row r="27" spans="1:19" x14ac:dyDescent="0.55000000000000004"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spans="1:19" x14ac:dyDescent="0.55000000000000004">
      <c r="M28" s="3"/>
      <c r="S28" s="3"/>
    </row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0"/>
  <sheetViews>
    <sheetView rightToLeft="1" workbookViewId="0">
      <selection activeCell="E17" sqref="A1:S17"/>
    </sheetView>
  </sheetViews>
  <sheetFormatPr defaultRowHeight="24" x14ac:dyDescent="0.55000000000000004"/>
  <cols>
    <col min="1" max="1" width="28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 x14ac:dyDescent="0.55000000000000004">
      <c r="A3" s="21" t="s">
        <v>160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 x14ac:dyDescent="0.55000000000000004">
      <c r="A6" s="22" t="s">
        <v>3</v>
      </c>
      <c r="C6" s="23" t="s">
        <v>169</v>
      </c>
      <c r="D6" s="23" t="s">
        <v>169</v>
      </c>
      <c r="E6" s="23" t="s">
        <v>169</v>
      </c>
      <c r="F6" s="23" t="s">
        <v>169</v>
      </c>
      <c r="G6" s="23" t="s">
        <v>169</v>
      </c>
      <c r="I6" s="23" t="s">
        <v>162</v>
      </c>
      <c r="J6" s="23" t="s">
        <v>162</v>
      </c>
      <c r="K6" s="23" t="s">
        <v>162</v>
      </c>
      <c r="L6" s="23" t="s">
        <v>162</v>
      </c>
      <c r="M6" s="23" t="s">
        <v>162</v>
      </c>
      <c r="O6" s="23" t="s">
        <v>163</v>
      </c>
      <c r="P6" s="23" t="s">
        <v>163</v>
      </c>
      <c r="Q6" s="23" t="s">
        <v>163</v>
      </c>
      <c r="R6" s="23" t="s">
        <v>163</v>
      </c>
      <c r="S6" s="23" t="s">
        <v>163</v>
      </c>
    </row>
    <row r="7" spans="1:19" ht="24.75" x14ac:dyDescent="0.55000000000000004">
      <c r="A7" s="23" t="s">
        <v>3</v>
      </c>
      <c r="C7" s="23" t="s">
        <v>170</v>
      </c>
      <c r="E7" s="23" t="s">
        <v>171</v>
      </c>
      <c r="G7" s="23" t="s">
        <v>172</v>
      </c>
      <c r="I7" s="23" t="s">
        <v>173</v>
      </c>
      <c r="K7" s="23" t="s">
        <v>167</v>
      </c>
      <c r="M7" s="23" t="s">
        <v>174</v>
      </c>
      <c r="O7" s="23" t="s">
        <v>173</v>
      </c>
      <c r="Q7" s="23" t="s">
        <v>167</v>
      </c>
      <c r="S7" s="23" t="s">
        <v>174</v>
      </c>
    </row>
    <row r="8" spans="1:19" x14ac:dyDescent="0.55000000000000004">
      <c r="A8" s="1" t="s">
        <v>22</v>
      </c>
      <c r="C8" s="4" t="s">
        <v>175</v>
      </c>
      <c r="D8" s="4"/>
      <c r="E8" s="5">
        <v>2000000</v>
      </c>
      <c r="F8" s="4"/>
      <c r="G8" s="5">
        <v>800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1600000000</v>
      </c>
      <c r="P8" s="4"/>
      <c r="Q8" s="5">
        <v>0</v>
      </c>
      <c r="R8" s="4"/>
      <c r="S8" s="5">
        <v>1600000000</v>
      </c>
    </row>
    <row r="9" spans="1:19" x14ac:dyDescent="0.55000000000000004">
      <c r="A9" s="1" t="s">
        <v>25</v>
      </c>
      <c r="C9" s="4" t="s">
        <v>176</v>
      </c>
      <c r="D9" s="4"/>
      <c r="E9" s="5">
        <v>5023444</v>
      </c>
      <c r="F9" s="4"/>
      <c r="G9" s="5">
        <v>400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2009377600</v>
      </c>
      <c r="P9" s="4"/>
      <c r="Q9" s="5">
        <v>219450025</v>
      </c>
      <c r="R9" s="4"/>
      <c r="S9" s="5">
        <v>1789927575</v>
      </c>
    </row>
    <row r="10" spans="1:19" x14ac:dyDescent="0.55000000000000004">
      <c r="A10" s="1" t="s">
        <v>24</v>
      </c>
      <c r="C10" s="4" t="s">
        <v>177</v>
      </c>
      <c r="D10" s="4"/>
      <c r="E10" s="5">
        <v>2300000</v>
      </c>
      <c r="F10" s="4"/>
      <c r="G10" s="5">
        <v>800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1840000000</v>
      </c>
      <c r="P10" s="4"/>
      <c r="Q10" s="5">
        <v>37046980</v>
      </c>
      <c r="R10" s="4"/>
      <c r="S10" s="5">
        <v>1802953020</v>
      </c>
    </row>
    <row r="11" spans="1:19" x14ac:dyDescent="0.55000000000000004">
      <c r="A11" s="1" t="s">
        <v>15</v>
      </c>
      <c r="C11" s="4" t="s">
        <v>178</v>
      </c>
      <c r="D11" s="4"/>
      <c r="E11" s="5">
        <v>1500000</v>
      </c>
      <c r="F11" s="4"/>
      <c r="G11" s="5">
        <v>6500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9750000000</v>
      </c>
      <c r="P11" s="4"/>
      <c r="Q11" s="5">
        <v>0</v>
      </c>
      <c r="R11" s="4"/>
      <c r="S11" s="5">
        <v>9750000000</v>
      </c>
    </row>
    <row r="12" spans="1:19" x14ac:dyDescent="0.55000000000000004">
      <c r="A12" s="1" t="s">
        <v>16</v>
      </c>
      <c r="C12" s="4" t="s">
        <v>179</v>
      </c>
      <c r="D12" s="4"/>
      <c r="E12" s="5">
        <v>300000</v>
      </c>
      <c r="F12" s="4"/>
      <c r="G12" s="5">
        <v>11500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3450000000</v>
      </c>
      <c r="P12" s="4"/>
      <c r="Q12" s="5">
        <v>0</v>
      </c>
      <c r="R12" s="4"/>
      <c r="S12" s="5">
        <v>3450000000</v>
      </c>
    </row>
    <row r="13" spans="1:19" x14ac:dyDescent="0.55000000000000004">
      <c r="A13" s="1" t="s">
        <v>23</v>
      </c>
      <c r="C13" s="4" t="s">
        <v>180</v>
      </c>
      <c r="D13" s="4"/>
      <c r="E13" s="5">
        <v>36507</v>
      </c>
      <c r="F13" s="4"/>
      <c r="G13" s="5">
        <v>3300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120473100</v>
      </c>
      <c r="P13" s="4"/>
      <c r="Q13" s="5">
        <v>0</v>
      </c>
      <c r="R13" s="4"/>
      <c r="S13" s="5">
        <v>120473100</v>
      </c>
    </row>
    <row r="14" spans="1:19" x14ac:dyDescent="0.55000000000000004">
      <c r="A14" s="1" t="s">
        <v>19</v>
      </c>
      <c r="C14" s="4" t="s">
        <v>181</v>
      </c>
      <c r="D14" s="4"/>
      <c r="E14" s="5">
        <v>23043</v>
      </c>
      <c r="F14" s="4"/>
      <c r="G14" s="5">
        <v>3000</v>
      </c>
      <c r="H14" s="4"/>
      <c r="I14" s="5">
        <v>0</v>
      </c>
      <c r="J14" s="4"/>
      <c r="K14" s="5">
        <v>0</v>
      </c>
      <c r="L14" s="4"/>
      <c r="M14" s="5">
        <v>0</v>
      </c>
      <c r="N14" s="4"/>
      <c r="O14" s="5">
        <v>69129000</v>
      </c>
      <c r="P14" s="4"/>
      <c r="Q14" s="5">
        <v>0</v>
      </c>
      <c r="R14" s="4"/>
      <c r="S14" s="5">
        <v>69129000</v>
      </c>
    </row>
    <row r="15" spans="1:19" x14ac:dyDescent="0.55000000000000004">
      <c r="A15" s="1" t="s">
        <v>17</v>
      </c>
      <c r="C15" s="4" t="s">
        <v>182</v>
      </c>
      <c r="D15" s="4"/>
      <c r="E15" s="5">
        <v>6676</v>
      </c>
      <c r="F15" s="4"/>
      <c r="G15" s="5">
        <v>110</v>
      </c>
      <c r="H15" s="4"/>
      <c r="I15" s="5">
        <v>0</v>
      </c>
      <c r="J15" s="4"/>
      <c r="K15" s="5">
        <v>0</v>
      </c>
      <c r="L15" s="4"/>
      <c r="M15" s="5">
        <v>0</v>
      </c>
      <c r="N15" s="4"/>
      <c r="O15" s="5">
        <v>734360</v>
      </c>
      <c r="P15" s="4"/>
      <c r="Q15" s="5">
        <v>7468</v>
      </c>
      <c r="R15" s="4"/>
      <c r="S15" s="5">
        <v>726892</v>
      </c>
    </row>
    <row r="16" spans="1:19" x14ac:dyDescent="0.55000000000000004">
      <c r="A16" s="1" t="s">
        <v>26</v>
      </c>
      <c r="C16" s="4" t="s">
        <v>182</v>
      </c>
      <c r="D16" s="4"/>
      <c r="E16" s="5">
        <v>6710</v>
      </c>
      <c r="F16" s="4"/>
      <c r="G16" s="5">
        <v>850</v>
      </c>
      <c r="H16" s="4"/>
      <c r="I16" s="5">
        <v>0</v>
      </c>
      <c r="J16" s="4"/>
      <c r="K16" s="5">
        <v>0</v>
      </c>
      <c r="L16" s="4"/>
      <c r="M16" s="5">
        <v>0</v>
      </c>
      <c r="N16" s="4"/>
      <c r="O16" s="5">
        <v>5703500</v>
      </c>
      <c r="P16" s="4"/>
      <c r="Q16" s="5">
        <v>58002</v>
      </c>
      <c r="R16" s="4"/>
      <c r="S16" s="5">
        <v>5645498</v>
      </c>
    </row>
    <row r="17" spans="1:19" x14ac:dyDescent="0.55000000000000004">
      <c r="A17" s="1" t="s">
        <v>183</v>
      </c>
      <c r="C17" s="4" t="s">
        <v>184</v>
      </c>
      <c r="D17" s="4"/>
      <c r="E17" s="5">
        <v>38028</v>
      </c>
      <c r="F17" s="4"/>
      <c r="G17" s="5">
        <v>165</v>
      </c>
      <c r="H17" s="4"/>
      <c r="I17" s="5">
        <v>0</v>
      </c>
      <c r="J17" s="4"/>
      <c r="K17" s="5">
        <v>0</v>
      </c>
      <c r="L17" s="4"/>
      <c r="M17" s="5">
        <v>0</v>
      </c>
      <c r="N17" s="4"/>
      <c r="O17" s="5">
        <v>6274620</v>
      </c>
      <c r="P17" s="4"/>
      <c r="Q17" s="5">
        <v>130458</v>
      </c>
      <c r="R17" s="4"/>
      <c r="S17" s="5">
        <v>6144162</v>
      </c>
    </row>
    <row r="18" spans="1:19" ht="24.75" thickBot="1" x14ac:dyDescent="0.6">
      <c r="I18" s="10">
        <f>SUM(I8:I17)</f>
        <v>0</v>
      </c>
      <c r="K18" s="10">
        <f>SUM(K8:K17)</f>
        <v>0</v>
      </c>
      <c r="M18" s="10">
        <f>SUM(M8:M17)</f>
        <v>0</v>
      </c>
      <c r="O18" s="10">
        <f>SUM(O8:O17)</f>
        <v>18851692180</v>
      </c>
      <c r="Q18" s="10">
        <f>SUM(Q8:Q17)</f>
        <v>256692933</v>
      </c>
      <c r="S18" s="10">
        <f>SUM(S8:S17)</f>
        <v>18594999247</v>
      </c>
    </row>
    <row r="19" spans="1:19" ht="24.75" thickTop="1" x14ac:dyDescent="0.55000000000000004">
      <c r="S19" s="3"/>
    </row>
    <row r="20" spans="1:19" x14ac:dyDescent="0.55000000000000004">
      <c r="O20" s="3"/>
    </row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2021-09-27T16:00:53Z</dcterms:created>
  <dcterms:modified xsi:type="dcterms:W3CDTF">2021-10-02T13:47:35Z</dcterms:modified>
</cp:coreProperties>
</file>