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دی\"/>
    </mc:Choice>
  </mc:AlternateContent>
  <xr:revisionPtr revIDLastSave="0" documentId="13_ncr:1_{EDEE226D-6E51-4B63-9183-B3F944FEA9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اوراق مشارکت" sheetId="3" r:id="rId1"/>
    <sheet name="تعدیل قیمت" sheetId="4" r:id="rId2"/>
    <sheet name="سپرده" sheetId="6" r:id="rId3"/>
    <sheet name="جمع درآمدها" sheetId="15" r:id="rId4"/>
    <sheet name="سود اوراق بهادار و سپرده بانکی" sheetId="7" r:id="rId5"/>
    <sheet name="درآمد سود سهام" sheetId="8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سرمایه‌گذاری در اوراق بهادار" sheetId="12" r:id="rId10"/>
    <sheet name="درآمد سپرده بانکی" sheetId="13" r:id="rId11"/>
    <sheet name="سایر درآمدها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5" l="1"/>
  <c r="E11" i="15"/>
  <c r="E8" i="15"/>
  <c r="E9" i="15"/>
  <c r="E10" i="15"/>
  <c r="E7" i="15"/>
  <c r="C11" i="15"/>
  <c r="C9" i="15"/>
  <c r="C8" i="15"/>
  <c r="K11" i="13"/>
  <c r="K9" i="13"/>
  <c r="K10" i="13"/>
  <c r="K8" i="13"/>
  <c r="G11" i="13"/>
  <c r="G9" i="13"/>
  <c r="G10" i="13"/>
  <c r="G8" i="13"/>
  <c r="I11" i="13"/>
  <c r="E11" i="13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8" i="12"/>
  <c r="E8" i="12"/>
  <c r="I8" i="12" s="1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Q46" i="12"/>
  <c r="O46" i="12"/>
  <c r="K46" i="12"/>
  <c r="G46" i="12"/>
  <c r="C46" i="12"/>
  <c r="U9" i="11"/>
  <c r="U10" i="11"/>
  <c r="U11" i="11"/>
  <c r="U12" i="11"/>
  <c r="U13" i="11"/>
  <c r="U14" i="11"/>
  <c r="U8" i="11"/>
  <c r="U15" i="11"/>
  <c r="S15" i="11"/>
  <c r="Q15" i="11"/>
  <c r="O15" i="11"/>
  <c r="M15" i="11"/>
  <c r="K15" i="11"/>
  <c r="I15" i="11"/>
  <c r="G15" i="11"/>
  <c r="E15" i="11"/>
  <c r="C15" i="11"/>
  <c r="Q48" i="10"/>
  <c r="O48" i="10"/>
  <c r="M48" i="10"/>
  <c r="I48" i="10"/>
  <c r="G48" i="10"/>
  <c r="E48" i="10"/>
  <c r="Q9" i="9"/>
  <c r="Q10" i="9"/>
  <c r="Q11" i="9"/>
  <c r="Q12" i="9"/>
  <c r="Q13" i="9"/>
  <c r="Q14" i="9"/>
  <c r="Q15" i="9"/>
  <c r="Q16" i="9"/>
  <c r="Q17" i="9"/>
  <c r="Q18" i="9"/>
  <c r="Q8" i="9"/>
  <c r="Q19" i="9" s="1"/>
  <c r="I9" i="9"/>
  <c r="I10" i="9"/>
  <c r="I19" i="9" s="1"/>
  <c r="I11" i="9"/>
  <c r="I12" i="9"/>
  <c r="I13" i="9"/>
  <c r="I14" i="9"/>
  <c r="I15" i="9"/>
  <c r="I16" i="9"/>
  <c r="I17" i="9"/>
  <c r="I18" i="9"/>
  <c r="I8" i="9"/>
  <c r="O19" i="9"/>
  <c r="M19" i="9"/>
  <c r="G19" i="9"/>
  <c r="E19" i="9"/>
  <c r="S11" i="8"/>
  <c r="Q11" i="8"/>
  <c r="O11" i="8"/>
  <c r="M11" i="8"/>
  <c r="K11" i="8"/>
  <c r="I11" i="8"/>
  <c r="S19" i="7"/>
  <c r="Q19" i="7"/>
  <c r="O19" i="7"/>
  <c r="M19" i="7"/>
  <c r="K19" i="7"/>
  <c r="I19" i="7"/>
  <c r="S12" i="6"/>
  <c r="Q12" i="6"/>
  <c r="O12" i="6"/>
  <c r="M12" i="6"/>
  <c r="K12" i="6"/>
  <c r="K15" i="4"/>
  <c r="AK23" i="3"/>
  <c r="AI23" i="3"/>
  <c r="AG23" i="3"/>
  <c r="AA23" i="3"/>
  <c r="W23" i="3"/>
  <c r="S23" i="3"/>
  <c r="Q23" i="3"/>
  <c r="M46" i="12" l="1"/>
  <c r="I46" i="12"/>
  <c r="E46" i="12"/>
</calcChain>
</file>

<file path=xl/sharedStrings.xml><?xml version="1.0" encoding="utf-8"?>
<sst xmlns="http://schemas.openxmlformats.org/spreadsheetml/2006/main" count="609" uniqueCount="171">
  <si>
    <t>صندوق سرمایه‌گذاری ثابت نامی مفید</t>
  </si>
  <si>
    <t>صورت وضعیت سبد</t>
  </si>
  <si>
    <t>برای ماه منتهی به 1402/09/30</t>
  </si>
  <si>
    <t>نام شرکت</t>
  </si>
  <si>
    <t>1402/08/30</t>
  </si>
  <si>
    <t>تغییرات طی دوره</t>
  </si>
  <si>
    <t>1402/09/30</t>
  </si>
  <si>
    <t>تعداد</t>
  </si>
  <si>
    <t>بهای تمام شده</t>
  </si>
  <si>
    <t>خالص ارزش فروش</t>
  </si>
  <si>
    <t>خرید طی دوره</t>
  </si>
  <si>
    <t>فروش طی دوره</t>
  </si>
  <si>
    <t>درصد به کل دارایی‌های صندوق</t>
  </si>
  <si>
    <t>مبلغ فروش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</si>
  <si>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</si>
  <si>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</si>
  <si>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</si>
  <si>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</si>
  <si>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</si>
  <si>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</si>
  <si>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</si>
  <si>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</si>
  <si>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</si>
  <si>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تابان لوتوس14021206</t>
  </si>
  <si>
    <t>بله</t>
  </si>
  <si>
    <t>1398/12/06</t>
  </si>
  <si>
    <t>1402/12/06</t>
  </si>
  <si>
    <t>اسناد خزانه-م10بودجه00-031115</t>
  </si>
  <si>
    <t>1400/06/07</t>
  </si>
  <si>
    <t>1403/11/15</t>
  </si>
  <si>
    <t>اسناد خزانه-م9بودجه00-031101</t>
  </si>
  <si>
    <t>1400/06/01</t>
  </si>
  <si>
    <t>1403/11/01</t>
  </si>
  <si>
    <t>اسنادخزانه-م11بودجه99-020906</t>
  </si>
  <si>
    <t>1400/01/11</t>
  </si>
  <si>
    <t>1402/09/06</t>
  </si>
  <si>
    <t>0.00%</t>
  </si>
  <si>
    <t>اسنادخزانه-م14بودجه99-021025</t>
  </si>
  <si>
    <t>1400/01/08</t>
  </si>
  <si>
    <t>1402/10/25</t>
  </si>
  <si>
    <t>اسنادخزانه-م21بودجه98-020906</t>
  </si>
  <si>
    <t>1399/01/27</t>
  </si>
  <si>
    <t>اسنادخزانه-م2بودجه00-031024</t>
  </si>
  <si>
    <t>1400/02/22</t>
  </si>
  <si>
    <t>1403/10/24</t>
  </si>
  <si>
    <t>اسنادخزانه-م5بودجه00-030626</t>
  </si>
  <si>
    <t>صکوک اجاره فارس147- 3ماهه18%</t>
  </si>
  <si>
    <t>1399/07/13</t>
  </si>
  <si>
    <t>1403/07/13</t>
  </si>
  <si>
    <t>صکوک اجاره معادن212-6ماهه21%</t>
  </si>
  <si>
    <t>1398/12/14</t>
  </si>
  <si>
    <t>1402/12/14</t>
  </si>
  <si>
    <t>گام بانک ملت0211</t>
  </si>
  <si>
    <t>1402/02/16</t>
  </si>
  <si>
    <t>1402/11/30</t>
  </si>
  <si>
    <t>گواهی اعتبارمولد صنعت020930</t>
  </si>
  <si>
    <t>1401/10/01</t>
  </si>
  <si>
    <t>مرابحه عام دولت3-ش.خ0211</t>
  </si>
  <si>
    <t>1399/03/13</t>
  </si>
  <si>
    <t>1402/11/13</t>
  </si>
  <si>
    <t>مرابحه عام دولتی6-ش.خ0210</t>
  </si>
  <si>
    <t>1399/09/25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</si>
  <si>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</si>
  <si>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</si>
  <si>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</si>
  <si>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</si>
  <si>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</si>
  <si>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-7.03%</t>
  </si>
  <si>
    <t>-6.56%</t>
  </si>
  <si>
    <t>-2.47%</t>
  </si>
  <si>
    <t>1.48%</t>
  </si>
  <si>
    <t>-2.92%</t>
  </si>
  <si>
    <t>-8.07%</t>
  </si>
  <si>
    <t>-0.54%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</si>
  <si>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</si>
  <si>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</si>
  <si>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</si>
  <si>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</si>
  <si>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</si>
  <si>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</si>
  <si>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</si>
  <si>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</si>
  <si>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</si>
  <si>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</si>
  <si>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8298064948</t>
  </si>
  <si>
    <t>سپرده کوتاه مدت</t>
  </si>
  <si>
    <t>1396/08/07</t>
  </si>
  <si>
    <t>8323248251</t>
  </si>
  <si>
    <t>حساب جاری</t>
  </si>
  <si>
    <t>1396/11/29</t>
  </si>
  <si>
    <t xml:space="preserve">بانک خاورمیانه ظفر </t>
  </si>
  <si>
    <t>1009-10-810-707073712</t>
  </si>
  <si>
    <t>1399/01/26</t>
  </si>
  <si>
    <t>بانک پاسارگاد هفتم تیر</t>
  </si>
  <si>
    <t>2078100153333331</t>
  </si>
  <si>
    <t>1399/05/25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</si>
  <si>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</si>
  <si>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</si>
  <si>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</si>
  <si>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</si>
  <si>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</si>
  <si>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</si>
  <si>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</si>
  <si>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</si>
  <si>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</si>
  <si>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دولت104-ش.خ020303</t>
  </si>
  <si>
    <t/>
  </si>
  <si>
    <t>1402/03/03</t>
  </si>
  <si>
    <t>مرابحه عام دولت86-ش.خ020404</t>
  </si>
  <si>
    <t>1402/04/04</t>
  </si>
  <si>
    <t>مرابحه عام دولت5-ش.خ 0209</t>
  </si>
  <si>
    <t>1402/09/27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</si>
  <si>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</si>
  <si>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</si>
  <si>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</si>
  <si>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</si>
  <si>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</si>
  <si>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</si>
  <si>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سرمایه‌ گذاری‌ البرز(هلدینگ‌</t>
  </si>
  <si>
    <t>1402/03/31</t>
  </si>
  <si>
    <t>آریان کیمیا تک</t>
  </si>
  <si>
    <t>1402/03/28</t>
  </si>
  <si>
    <t>صنایع گلدیران</t>
  </si>
  <si>
    <t>1402/02/09</t>
  </si>
  <si>
    <t>بهای فروش</t>
  </si>
  <si>
    <t>ارزش دفتری</t>
  </si>
  <si>
    <t>سود و زیان ناشی از تغییر قیمت</t>
  </si>
  <si>
    <t>سود و زیان ناشی از فروش</t>
  </si>
  <si>
    <t>داروسازی شهید قاضی</t>
  </si>
  <si>
    <t>پالایش نفت بندرعباس</t>
  </si>
  <si>
    <t>فولاد شاهرود</t>
  </si>
  <si>
    <t>بین المللی توسعه ص. معادن غدیر</t>
  </si>
  <si>
    <t>گام بانک صادرات ایران0207</t>
  </si>
  <si>
    <t>گواهی اعتبار مولد سپه0208</t>
  </si>
  <si>
    <t>اسنادخزانه-م8بودجه99-020606</t>
  </si>
  <si>
    <t>گواهی اعتبار مولد سامان0204</t>
  </si>
  <si>
    <t>اسنادخزانه-م6بودجه00-030723</t>
  </si>
  <si>
    <t>گواهی اعتبارمولد رفاه0208</t>
  </si>
  <si>
    <t>گام بانک سینا0206</t>
  </si>
  <si>
    <t>گواهی اعتبار مولد سپه0207</t>
  </si>
  <si>
    <t>اسنادخزانه-م4بودجه99-011215</t>
  </si>
  <si>
    <t>گام بانک تجارت0204</t>
  </si>
  <si>
    <t>اسنادخزانه-م8بودجه00-030919</t>
  </si>
  <si>
    <t>اسنادخزانه-م10بودجه99-020807</t>
  </si>
  <si>
    <t>اسنادخزانه-م5بودجه99-020218</t>
  </si>
  <si>
    <t>اسنادخزانه-م7بودجه99-020704</t>
  </si>
  <si>
    <t>گام بانک تجارت0206</t>
  </si>
  <si>
    <t>اسنادخزانه-م1بودجه00-030821</t>
  </si>
  <si>
    <t>گواهی اعتبار مولد شهر0206</t>
  </si>
  <si>
    <t>گام بانک اقتصاد نوین0205</t>
  </si>
  <si>
    <t>اسنادخزانه-م7بودجه00-030912</t>
  </si>
  <si>
    <t>اسنادخزانه-م6بودجه99-020321</t>
  </si>
  <si>
    <t>اسنادخزانه-م20بودجه98-020806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</si>
  <si>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</si>
  <si>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</si>
  <si>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</si>
  <si>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</si>
  <si>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</si>
  <si>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</si>
  <si>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</si>
  <si>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</si>
  <si>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</si>
  <si>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</si>
  <si>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</si>
  <si>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</si>
  <si>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</si>
  <si>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</si>
  <si>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جلوگیری از نوسانات ناگهانی</t>
  </si>
  <si>
    <t>تا پایان ماه</t>
  </si>
  <si>
    <t>از ابتدای سال مالی</t>
  </si>
  <si>
    <t>سایر درآمدها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</si>
</sst>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/>
    <xf numFmtId="3" fontId="2" fillId="0" borderId="4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4" xfId="0" applyNumberFormat="1" applyFont="1" applyBorder="1" applyAlignment="1">
      <alignment horizontal="center"/>
    </xf>
    <xf numFmtId="9" fontId="2" fillId="0" borderId="4" xfId="1" applyFont="1" applyBorder="1" applyAlignment="1">
      <alignment horizontal="center"/>
    </xf>
    <xf numFmtId="10" fontId="2" fillId="0" borderId="4" xfId="1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5"/>
  <sheetViews>
    <sheetView rightToLeft="1" tabSelected="1" topLeftCell="I4" workbookViewId="0">
      <selection activeCell="AK24" sqref="AK24"/>
    </sheetView>
  </sheetViews>
  <sheetFormatPr defaultRowHeight="21.75"/>
  <cols>
    <col min="1" max="1" width="32.140625" style="2" bestFit="1" customWidth="1"/>
    <col min="2" max="2" width="1" style="2" customWidth="1"/>
    <col min="3" max="3" width="28.28515625" style="2" bestFit="1" customWidth="1"/>
    <col min="4" max="4" width="1" style="2" customWidth="1"/>
    <col min="5" max="5" width="25" style="2" bestFit="1" customWidth="1"/>
    <col min="6" max="6" width="1" style="2" customWidth="1"/>
    <col min="7" max="7" width="16" style="2" bestFit="1" customWidth="1"/>
    <col min="8" max="8" width="1" style="2" customWidth="1"/>
    <col min="9" max="9" width="19.28515625" style="2" bestFit="1" customWidth="1"/>
    <col min="10" max="10" width="1" style="2" customWidth="1"/>
    <col min="11" max="11" width="11.85546875" style="2" bestFit="1" customWidth="1"/>
    <col min="12" max="12" width="1" style="2" customWidth="1"/>
    <col min="13" max="13" width="12.42578125" style="2" bestFit="1" customWidth="1"/>
    <col min="14" max="14" width="1" style="2" customWidth="1"/>
    <col min="15" max="15" width="9.5703125" style="2" bestFit="1" customWidth="1"/>
    <col min="16" max="16" width="1" style="2" customWidth="1"/>
    <col min="17" max="17" width="18.7109375" style="2" bestFit="1" customWidth="1"/>
    <col min="18" max="18" width="1" style="2" customWidth="1"/>
    <col min="19" max="19" width="25.140625" style="2" bestFit="1" customWidth="1"/>
    <col min="20" max="20" width="1" style="2" customWidth="1"/>
    <col min="21" max="21" width="6.85546875" style="2" bestFit="1" customWidth="1"/>
    <col min="22" max="22" width="1" style="2" customWidth="1"/>
    <col min="23" max="23" width="18.42578125" style="2" bestFit="1" customWidth="1"/>
    <col min="24" max="24" width="1" style="2" customWidth="1"/>
    <col min="25" max="25" width="9.28515625" style="2" bestFit="1" customWidth="1"/>
    <col min="26" max="26" width="1" style="2" customWidth="1"/>
    <col min="27" max="27" width="18.42578125" style="2" bestFit="1" customWidth="1"/>
    <col min="28" max="28" width="1" style="2" customWidth="1"/>
    <col min="29" max="29" width="9.5703125" style="2" bestFit="1" customWidth="1"/>
    <col min="30" max="30" width="1" style="2" customWidth="1"/>
    <col min="31" max="31" width="19" style="2" customWidth="1"/>
    <col min="32" max="32" width="1" style="2" customWidth="1"/>
    <col min="33" max="33" width="18.7109375" style="2" bestFit="1" customWidth="1"/>
    <col min="34" max="34" width="1" style="2" customWidth="1"/>
    <col min="35" max="35" width="25.140625" style="2" bestFit="1" customWidth="1"/>
    <col min="36" max="36" width="1" style="2" customWidth="1"/>
    <col min="37" max="37" width="29.42578125" style="2" customWidth="1"/>
    <col min="38" max="38" width="1" style="2" customWidth="1"/>
    <col min="39" max="39" width="9.140625" style="2" customWidth="1"/>
    <col min="40" max="16384" width="9.140625" style="2"/>
  </cols>
  <sheetData>
    <row r="2" spans="1:37" ht="22.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 ht="22.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ht="22.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6" spans="1:37" ht="22.5">
      <c r="A6" s="13" t="s">
        <v>15</v>
      </c>
      <c r="B6" s="13" t="s">
        <v>15</v>
      </c>
      <c r="C6" s="13" t="s">
        <v>15</v>
      </c>
      <c r="D6" s="13" t="s">
        <v>15</v>
      </c>
      <c r="E6" s="13" t="s">
        <v>15</v>
      </c>
      <c r="F6" s="13" t="s">
        <v>15</v>
      </c>
      <c r="G6" s="13" t="s">
        <v>15</v>
      </c>
      <c r="H6" s="13" t="s">
        <v>15</v>
      </c>
      <c r="I6" s="13" t="s">
        <v>15</v>
      </c>
      <c r="J6" s="13" t="s">
        <v>15</v>
      </c>
      <c r="K6" s="13" t="s">
        <v>15</v>
      </c>
      <c r="L6" s="13" t="s">
        <v>15</v>
      </c>
      <c r="M6" s="13" t="s">
        <v>15</v>
      </c>
      <c r="O6" s="13" t="s">
        <v>4</v>
      </c>
      <c r="P6" s="13" t="s">
        <v>4</v>
      </c>
      <c r="Q6" s="13" t="s">
        <v>4</v>
      </c>
      <c r="R6" s="13" t="s">
        <v>4</v>
      </c>
      <c r="S6" s="13" t="s">
        <v>4</v>
      </c>
      <c r="U6" s="13" t="s">
        <v>5</v>
      </c>
      <c r="V6" s="13" t="s">
        <v>5</v>
      </c>
      <c r="W6" s="13" t="s">
        <v>5</v>
      </c>
      <c r="X6" s="13" t="s">
        <v>5</v>
      </c>
      <c r="Y6" s="13" t="s">
        <v>5</v>
      </c>
      <c r="Z6" s="13" t="s">
        <v>5</v>
      </c>
      <c r="AA6" s="13" t="s">
        <v>5</v>
      </c>
      <c r="AC6" s="13" t="s">
        <v>6</v>
      </c>
      <c r="AD6" s="13" t="s">
        <v>6</v>
      </c>
      <c r="AE6" s="13" t="s">
        <v>6</v>
      </c>
      <c r="AF6" s="13" t="s">
        <v>6</v>
      </c>
      <c r="AG6" s="13" t="s">
        <v>6</v>
      </c>
      <c r="AH6" s="13" t="s">
        <v>6</v>
      </c>
      <c r="AI6" s="13" t="s">
        <v>6</v>
      </c>
      <c r="AJ6" s="13" t="s">
        <v>6</v>
      </c>
      <c r="AK6" s="13" t="s">
        <v>6</v>
      </c>
    </row>
    <row r="7" spans="1:37" ht="22.5">
      <c r="A7" s="12" t="s">
        <v>16</v>
      </c>
      <c r="C7" s="12" t="s">
        <v>17</v>
      </c>
      <c r="E7" s="12" t="s">
        <v>18</v>
      </c>
      <c r="G7" s="12" t="s">
        <v>19</v>
      </c>
      <c r="I7" s="12" t="s">
        <v>20</v>
      </c>
      <c r="K7" s="12" t="s">
        <v>21</v>
      </c>
      <c r="M7" s="12" t="s">
        <v>14</v>
      </c>
      <c r="O7" s="12" t="s">
        <v>7</v>
      </c>
      <c r="Q7" s="12" t="s">
        <v>8</v>
      </c>
      <c r="S7" s="12" t="s">
        <v>9</v>
      </c>
      <c r="U7" s="14" t="s">
        <v>10</v>
      </c>
      <c r="V7" s="14" t="s">
        <v>10</v>
      </c>
      <c r="W7" s="14" t="s">
        <v>10</v>
      </c>
      <c r="Y7" s="14" t="s">
        <v>11</v>
      </c>
      <c r="Z7" s="14" t="s">
        <v>11</v>
      </c>
      <c r="AA7" s="14" t="s">
        <v>11</v>
      </c>
      <c r="AC7" s="12" t="s">
        <v>7</v>
      </c>
      <c r="AE7" s="12" t="s">
        <v>22</v>
      </c>
      <c r="AG7" s="12" t="s">
        <v>8</v>
      </c>
      <c r="AI7" s="12" t="s">
        <v>9</v>
      </c>
      <c r="AK7" s="12" t="s">
        <v>12</v>
      </c>
    </row>
    <row r="8" spans="1:37" ht="22.5">
      <c r="A8" s="13" t="s">
        <v>16</v>
      </c>
      <c r="C8" s="13" t="s">
        <v>17</v>
      </c>
      <c r="E8" s="13" t="s">
        <v>18</v>
      </c>
      <c r="G8" s="13" t="s">
        <v>19</v>
      </c>
      <c r="I8" s="13" t="s">
        <v>20</v>
      </c>
      <c r="K8" s="13" t="s">
        <v>21</v>
      </c>
      <c r="M8" s="13" t="s">
        <v>14</v>
      </c>
      <c r="O8" s="13" t="s">
        <v>7</v>
      </c>
      <c r="Q8" s="13" t="s">
        <v>8</v>
      </c>
      <c r="S8" s="13" t="s">
        <v>9</v>
      </c>
      <c r="U8" s="14" t="s">
        <v>7</v>
      </c>
      <c r="W8" s="14" t="s">
        <v>8</v>
      </c>
      <c r="Y8" s="14" t="s">
        <v>7</v>
      </c>
      <c r="AA8" s="14" t="s">
        <v>13</v>
      </c>
      <c r="AC8" s="13" t="s">
        <v>7</v>
      </c>
      <c r="AE8" s="13" t="s">
        <v>22</v>
      </c>
      <c r="AG8" s="13" t="s">
        <v>8</v>
      </c>
      <c r="AI8" s="13" t="s">
        <v>9</v>
      </c>
      <c r="AK8" s="13" t="s">
        <v>12</v>
      </c>
    </row>
    <row r="9" spans="1:37">
      <c r="A9" s="2" t="s">
        <v>23</v>
      </c>
      <c r="C9" s="2" t="s">
        <v>24</v>
      </c>
      <c r="E9" s="2" t="s">
        <v>24</v>
      </c>
      <c r="G9" s="2" t="s">
        <v>25</v>
      </c>
      <c r="I9" s="2" t="s">
        <v>26</v>
      </c>
      <c r="K9" s="4">
        <v>18</v>
      </c>
      <c r="M9" s="4">
        <v>18</v>
      </c>
      <c r="O9" s="4">
        <v>78404</v>
      </c>
      <c r="Q9" s="4">
        <v>75013292011</v>
      </c>
      <c r="S9" s="4">
        <v>75146307054</v>
      </c>
      <c r="U9" s="4">
        <v>0</v>
      </c>
      <c r="W9" s="4">
        <v>0</v>
      </c>
      <c r="Y9" s="4">
        <v>0</v>
      </c>
      <c r="AA9" s="4">
        <v>0</v>
      </c>
      <c r="AC9" s="4">
        <v>78404</v>
      </c>
      <c r="AE9" s="4">
        <v>970769</v>
      </c>
      <c r="AG9" s="4">
        <v>75013292011</v>
      </c>
      <c r="AI9" s="4">
        <v>76098403840</v>
      </c>
      <c r="AK9" s="7">
        <v>8.7572880009346654E-2</v>
      </c>
    </row>
    <row r="10" spans="1:37">
      <c r="A10" s="2" t="s">
        <v>27</v>
      </c>
      <c r="C10" s="2" t="s">
        <v>24</v>
      </c>
      <c r="E10" s="2" t="s">
        <v>24</v>
      </c>
      <c r="G10" s="2" t="s">
        <v>28</v>
      </c>
      <c r="I10" s="2" t="s">
        <v>29</v>
      </c>
      <c r="K10" s="4">
        <v>0</v>
      </c>
      <c r="M10" s="4">
        <v>0</v>
      </c>
      <c r="O10" s="4">
        <v>4300</v>
      </c>
      <c r="Q10" s="4">
        <v>2600579281</v>
      </c>
      <c r="S10" s="4">
        <v>3263108454</v>
      </c>
      <c r="U10" s="4">
        <v>0</v>
      </c>
      <c r="W10" s="4">
        <v>0</v>
      </c>
      <c r="Y10" s="4">
        <v>0</v>
      </c>
      <c r="AA10" s="4">
        <v>0</v>
      </c>
      <c r="AC10" s="4">
        <v>4300</v>
      </c>
      <c r="AE10" s="4">
        <v>767040</v>
      </c>
      <c r="AG10" s="4">
        <v>2600579281</v>
      </c>
      <c r="AI10" s="4">
        <v>3297674188</v>
      </c>
      <c r="AK10" s="7">
        <v>3.7949130520901564E-3</v>
      </c>
    </row>
    <row r="11" spans="1:37">
      <c r="A11" s="2" t="s">
        <v>30</v>
      </c>
      <c r="C11" s="2" t="s">
        <v>24</v>
      </c>
      <c r="E11" s="2" t="s">
        <v>24</v>
      </c>
      <c r="G11" s="2" t="s">
        <v>31</v>
      </c>
      <c r="I11" s="2" t="s">
        <v>32</v>
      </c>
      <c r="K11" s="4">
        <v>0</v>
      </c>
      <c r="M11" s="4">
        <v>0</v>
      </c>
      <c r="O11" s="4">
        <v>22600</v>
      </c>
      <c r="Q11" s="4">
        <v>17021110515</v>
      </c>
      <c r="S11" s="4">
        <v>17264174301</v>
      </c>
      <c r="U11" s="4">
        <v>0</v>
      </c>
      <c r="W11" s="4">
        <v>0</v>
      </c>
      <c r="Y11" s="4">
        <v>0</v>
      </c>
      <c r="AA11" s="4">
        <v>0</v>
      </c>
      <c r="AC11" s="4">
        <v>22600</v>
      </c>
      <c r="AE11" s="4">
        <v>772400</v>
      </c>
      <c r="AG11" s="4">
        <v>17021110515</v>
      </c>
      <c r="AI11" s="4">
        <v>17453076056</v>
      </c>
      <c r="AK11" s="7">
        <v>2.0084733162861686E-2</v>
      </c>
    </row>
    <row r="12" spans="1:37">
      <c r="A12" s="2" t="s">
        <v>33</v>
      </c>
      <c r="C12" s="2" t="s">
        <v>24</v>
      </c>
      <c r="E12" s="2" t="s">
        <v>24</v>
      </c>
      <c r="G12" s="2" t="s">
        <v>34</v>
      </c>
      <c r="I12" s="2" t="s">
        <v>35</v>
      </c>
      <c r="K12" s="4">
        <v>0</v>
      </c>
      <c r="M12" s="4">
        <v>0</v>
      </c>
      <c r="O12" s="4">
        <v>3100</v>
      </c>
      <c r="Q12" s="4">
        <v>3036473259</v>
      </c>
      <c r="S12" s="4">
        <v>3073340855</v>
      </c>
      <c r="U12" s="4">
        <v>0</v>
      </c>
      <c r="W12" s="4">
        <v>0</v>
      </c>
      <c r="Y12" s="4">
        <v>3100</v>
      </c>
      <c r="AA12" s="4">
        <v>3100000000</v>
      </c>
      <c r="AC12" s="4">
        <v>0</v>
      </c>
      <c r="AE12" s="4">
        <v>0</v>
      </c>
      <c r="AG12" s="4">
        <v>0</v>
      </c>
      <c r="AI12" s="4">
        <v>0</v>
      </c>
      <c r="AK12" s="7">
        <v>0</v>
      </c>
    </row>
    <row r="13" spans="1:37">
      <c r="A13" s="2" t="s">
        <v>37</v>
      </c>
      <c r="C13" s="2" t="s">
        <v>24</v>
      </c>
      <c r="E13" s="2" t="s">
        <v>24</v>
      </c>
      <c r="G13" s="2" t="s">
        <v>38</v>
      </c>
      <c r="I13" s="2" t="s">
        <v>39</v>
      </c>
      <c r="K13" s="4">
        <v>0</v>
      </c>
      <c r="M13" s="4">
        <v>0</v>
      </c>
      <c r="O13" s="4">
        <v>54378</v>
      </c>
      <c r="Q13" s="4">
        <v>40971222935</v>
      </c>
      <c r="S13" s="4">
        <v>51671428312</v>
      </c>
      <c r="U13" s="4">
        <v>0</v>
      </c>
      <c r="W13" s="4">
        <v>0</v>
      </c>
      <c r="Y13" s="4">
        <v>0</v>
      </c>
      <c r="AA13" s="4">
        <v>0</v>
      </c>
      <c r="AC13" s="4">
        <v>54378</v>
      </c>
      <c r="AE13" s="4">
        <v>976237</v>
      </c>
      <c r="AG13" s="4">
        <v>40971222935</v>
      </c>
      <c r="AI13" s="4">
        <v>53076228088</v>
      </c>
      <c r="AK13" s="7">
        <v>6.1079312037501186E-2</v>
      </c>
    </row>
    <row r="14" spans="1:37">
      <c r="A14" s="2" t="s">
        <v>40</v>
      </c>
      <c r="C14" s="2" t="s">
        <v>24</v>
      </c>
      <c r="E14" s="2" t="s">
        <v>24</v>
      </c>
      <c r="G14" s="2" t="s">
        <v>41</v>
      </c>
      <c r="I14" s="2" t="s">
        <v>35</v>
      </c>
      <c r="K14" s="4">
        <v>0</v>
      </c>
      <c r="M14" s="4">
        <v>0</v>
      </c>
      <c r="O14" s="4">
        <v>28</v>
      </c>
      <c r="Q14" s="4">
        <v>20578251</v>
      </c>
      <c r="S14" s="4">
        <v>27744930</v>
      </c>
      <c r="U14" s="4">
        <v>0</v>
      </c>
      <c r="W14" s="4">
        <v>0</v>
      </c>
      <c r="Y14" s="4">
        <v>28</v>
      </c>
      <c r="AA14" s="4">
        <v>28000000</v>
      </c>
      <c r="AC14" s="4">
        <v>0</v>
      </c>
      <c r="AE14" s="4">
        <v>0</v>
      </c>
      <c r="AG14" s="4">
        <v>0</v>
      </c>
      <c r="AI14" s="4">
        <v>0</v>
      </c>
      <c r="AK14" s="7">
        <v>0</v>
      </c>
    </row>
    <row r="15" spans="1:37">
      <c r="A15" s="2" t="s">
        <v>42</v>
      </c>
      <c r="C15" s="2" t="s">
        <v>24</v>
      </c>
      <c r="E15" s="2" t="s">
        <v>24</v>
      </c>
      <c r="G15" s="2" t="s">
        <v>43</v>
      </c>
      <c r="I15" s="2" t="s">
        <v>44</v>
      </c>
      <c r="K15" s="4">
        <v>0</v>
      </c>
      <c r="M15" s="4">
        <v>0</v>
      </c>
      <c r="O15" s="4">
        <v>28</v>
      </c>
      <c r="Q15" s="4">
        <v>16886917</v>
      </c>
      <c r="S15" s="4">
        <v>21527257</v>
      </c>
      <c r="U15" s="4">
        <v>0</v>
      </c>
      <c r="W15" s="4">
        <v>0</v>
      </c>
      <c r="Y15" s="4">
        <v>0</v>
      </c>
      <c r="AA15" s="4">
        <v>0</v>
      </c>
      <c r="AC15" s="4">
        <v>28</v>
      </c>
      <c r="AE15" s="4">
        <v>777490</v>
      </c>
      <c r="AG15" s="4">
        <v>16886917</v>
      </c>
      <c r="AI15" s="4">
        <v>21765774</v>
      </c>
      <c r="AK15" s="7">
        <v>2.5047720039177068E-5</v>
      </c>
    </row>
    <row r="16" spans="1:37">
      <c r="A16" s="2" t="s">
        <v>45</v>
      </c>
      <c r="C16" s="2" t="s">
        <v>24</v>
      </c>
      <c r="E16" s="2" t="s">
        <v>24</v>
      </c>
      <c r="G16" s="2" t="s">
        <v>43</v>
      </c>
      <c r="I16" s="2" t="s">
        <v>44</v>
      </c>
      <c r="K16" s="4">
        <v>0</v>
      </c>
      <c r="M16" s="4">
        <v>0</v>
      </c>
      <c r="O16" s="4">
        <v>3100</v>
      </c>
      <c r="Q16" s="4">
        <v>2088384739</v>
      </c>
      <c r="S16" s="4">
        <v>2567512553</v>
      </c>
      <c r="U16" s="4">
        <v>0</v>
      </c>
      <c r="W16" s="4">
        <v>0</v>
      </c>
      <c r="Y16" s="4">
        <v>0</v>
      </c>
      <c r="AA16" s="4">
        <v>0</v>
      </c>
      <c r="AC16" s="4">
        <v>3100</v>
      </c>
      <c r="AE16" s="4">
        <v>839130</v>
      </c>
      <c r="AG16" s="4">
        <v>2088384739</v>
      </c>
      <c r="AI16" s="4">
        <v>2600831513</v>
      </c>
      <c r="AK16" s="7">
        <v>2.9929971526256459E-3</v>
      </c>
    </row>
    <row r="17" spans="1:37">
      <c r="A17" s="2" t="s">
        <v>46</v>
      </c>
      <c r="C17" s="2" t="s">
        <v>24</v>
      </c>
      <c r="E17" s="2" t="s">
        <v>24</v>
      </c>
      <c r="G17" s="2" t="s">
        <v>47</v>
      </c>
      <c r="I17" s="2" t="s">
        <v>48</v>
      </c>
      <c r="K17" s="4">
        <v>18</v>
      </c>
      <c r="M17" s="4">
        <v>18</v>
      </c>
      <c r="O17" s="4">
        <v>92790</v>
      </c>
      <c r="Q17" s="4">
        <v>86606833987</v>
      </c>
      <c r="S17" s="4">
        <v>84631333260</v>
      </c>
      <c r="U17" s="4">
        <v>0</v>
      </c>
      <c r="W17" s="4">
        <v>0</v>
      </c>
      <c r="Y17" s="4">
        <v>0</v>
      </c>
      <c r="AA17" s="4">
        <v>0</v>
      </c>
      <c r="AC17" s="4">
        <v>92790</v>
      </c>
      <c r="AE17" s="4">
        <v>919309</v>
      </c>
      <c r="AG17" s="4">
        <v>86606833987</v>
      </c>
      <c r="AI17" s="4">
        <v>85287307333</v>
      </c>
      <c r="AK17" s="7">
        <v>9.8147329700852243E-2</v>
      </c>
    </row>
    <row r="18" spans="1:37">
      <c r="A18" s="2" t="s">
        <v>49</v>
      </c>
      <c r="C18" s="2" t="s">
        <v>24</v>
      </c>
      <c r="E18" s="2" t="s">
        <v>24</v>
      </c>
      <c r="G18" s="2" t="s">
        <v>50</v>
      </c>
      <c r="I18" s="2" t="s">
        <v>51</v>
      </c>
      <c r="K18" s="4">
        <v>21</v>
      </c>
      <c r="M18" s="4">
        <v>21</v>
      </c>
      <c r="O18" s="4">
        <v>127296</v>
      </c>
      <c r="Q18" s="4">
        <v>123750734554</v>
      </c>
      <c r="S18" s="4">
        <v>121017590481</v>
      </c>
      <c r="U18" s="4">
        <v>0</v>
      </c>
      <c r="W18" s="4">
        <v>0</v>
      </c>
      <c r="Y18" s="4">
        <v>0</v>
      </c>
      <c r="AA18" s="4">
        <v>0</v>
      </c>
      <c r="AC18" s="4">
        <v>127296</v>
      </c>
      <c r="AE18" s="4">
        <v>964098</v>
      </c>
      <c r="AG18" s="4">
        <v>123750734554</v>
      </c>
      <c r="AI18" s="4">
        <v>122703630266</v>
      </c>
      <c r="AK18" s="7">
        <v>0.14120546224055538</v>
      </c>
    </row>
    <row r="19" spans="1:37">
      <c r="A19" s="2" t="s">
        <v>52</v>
      </c>
      <c r="C19" s="2" t="s">
        <v>24</v>
      </c>
      <c r="E19" s="2" t="s">
        <v>24</v>
      </c>
      <c r="G19" s="2" t="s">
        <v>53</v>
      </c>
      <c r="I19" s="2" t="s">
        <v>54</v>
      </c>
      <c r="K19" s="4">
        <v>0</v>
      </c>
      <c r="M19" s="4">
        <v>0</v>
      </c>
      <c r="O19" s="4">
        <v>227697</v>
      </c>
      <c r="Q19" s="4">
        <v>213825829932</v>
      </c>
      <c r="S19" s="4">
        <v>214439176518</v>
      </c>
      <c r="U19" s="4">
        <v>0</v>
      </c>
      <c r="W19" s="4">
        <v>0</v>
      </c>
      <c r="Y19" s="4">
        <v>0</v>
      </c>
      <c r="AA19" s="4">
        <v>0</v>
      </c>
      <c r="AC19" s="4">
        <v>227697</v>
      </c>
      <c r="AE19" s="4">
        <v>925312</v>
      </c>
      <c r="AG19" s="4">
        <v>213825829932</v>
      </c>
      <c r="AI19" s="4">
        <v>210652664429</v>
      </c>
      <c r="AK19" s="7">
        <v>0.24241586649407945</v>
      </c>
    </row>
    <row r="20" spans="1:37">
      <c r="A20" s="2" t="s">
        <v>55</v>
      </c>
      <c r="C20" s="2" t="s">
        <v>24</v>
      </c>
      <c r="E20" s="2" t="s">
        <v>24</v>
      </c>
      <c r="G20" s="2" t="s">
        <v>56</v>
      </c>
      <c r="I20" s="2" t="s">
        <v>6</v>
      </c>
      <c r="K20" s="4">
        <v>0</v>
      </c>
      <c r="M20" s="4">
        <v>0</v>
      </c>
      <c r="O20" s="4">
        <v>111350</v>
      </c>
      <c r="Q20" s="4">
        <v>100015901358</v>
      </c>
      <c r="S20" s="4">
        <v>106273458772</v>
      </c>
      <c r="U20" s="4">
        <v>0</v>
      </c>
      <c r="W20" s="4">
        <v>0</v>
      </c>
      <c r="Y20" s="4">
        <v>111350</v>
      </c>
      <c r="AA20" s="4">
        <v>111350000000</v>
      </c>
      <c r="AC20" s="4">
        <v>0</v>
      </c>
      <c r="AE20" s="4">
        <v>0</v>
      </c>
      <c r="AG20" s="4">
        <v>0</v>
      </c>
      <c r="AI20" s="4">
        <v>0</v>
      </c>
      <c r="AK20" s="7">
        <v>0</v>
      </c>
    </row>
    <row r="21" spans="1:37">
      <c r="A21" s="2" t="s">
        <v>57</v>
      </c>
      <c r="C21" s="2" t="s">
        <v>24</v>
      </c>
      <c r="E21" s="2" t="s">
        <v>24</v>
      </c>
      <c r="G21" s="2" t="s">
        <v>58</v>
      </c>
      <c r="I21" s="2" t="s">
        <v>59</v>
      </c>
      <c r="K21" s="4">
        <v>15</v>
      </c>
      <c r="M21" s="4">
        <v>15</v>
      </c>
      <c r="O21" s="4">
        <v>15704</v>
      </c>
      <c r="Q21" s="4">
        <v>15002080151</v>
      </c>
      <c r="S21" s="4">
        <v>13950522121</v>
      </c>
      <c r="U21" s="4">
        <v>0</v>
      </c>
      <c r="W21" s="4">
        <v>0</v>
      </c>
      <c r="Y21" s="4">
        <v>0</v>
      </c>
      <c r="AA21" s="4">
        <v>0</v>
      </c>
      <c r="AC21" s="4">
        <v>15704</v>
      </c>
      <c r="AE21" s="4">
        <v>922009</v>
      </c>
      <c r="AG21" s="4">
        <v>15002080151</v>
      </c>
      <c r="AI21" s="4">
        <v>14476604975</v>
      </c>
      <c r="AK21" s="7">
        <v>1.6659455736862745E-2</v>
      </c>
    </row>
    <row r="22" spans="1:37">
      <c r="A22" s="2" t="s">
        <v>60</v>
      </c>
      <c r="C22" s="2" t="s">
        <v>24</v>
      </c>
      <c r="E22" s="2" t="s">
        <v>24</v>
      </c>
      <c r="G22" s="2" t="s">
        <v>61</v>
      </c>
      <c r="I22" s="2" t="s">
        <v>39</v>
      </c>
      <c r="K22" s="4">
        <v>17</v>
      </c>
      <c r="M22" s="4">
        <v>17</v>
      </c>
      <c r="O22" s="4">
        <v>161928</v>
      </c>
      <c r="Q22" s="4">
        <v>151818038175</v>
      </c>
      <c r="S22" s="4">
        <v>143889368460</v>
      </c>
      <c r="U22" s="4">
        <v>0</v>
      </c>
      <c r="W22" s="4">
        <v>0</v>
      </c>
      <c r="Y22" s="4">
        <v>0</v>
      </c>
      <c r="AA22" s="4">
        <v>0</v>
      </c>
      <c r="AC22" s="4">
        <v>161928</v>
      </c>
      <c r="AE22" s="4">
        <v>920802</v>
      </c>
      <c r="AG22" s="4">
        <v>151818038175</v>
      </c>
      <c r="AI22" s="4">
        <v>149076601223</v>
      </c>
      <c r="AK22" s="7">
        <v>0.17155507411892387</v>
      </c>
    </row>
    <row r="23" spans="1:37" ht="22.5" thickBot="1">
      <c r="Q23" s="6">
        <f>SUM(Q9:Q22)</f>
        <v>831787946065</v>
      </c>
      <c r="S23" s="6">
        <f>SUM(S9:S22)</f>
        <v>837236593328</v>
      </c>
      <c r="W23" s="6">
        <f>SUM(W9:W22)</f>
        <v>0</v>
      </c>
      <c r="AA23" s="6">
        <f>SUM(AA9:AA22)</f>
        <v>114478000000</v>
      </c>
      <c r="AG23" s="6">
        <f>SUM(AG9:AG22)</f>
        <v>728714993197</v>
      </c>
      <c r="AI23" s="6">
        <f>SUM(AI9:AI22)</f>
        <v>734744787685</v>
      </c>
      <c r="AK23" s="8">
        <f>SUM(AK9:AK22)</f>
        <v>0.8455330714257383</v>
      </c>
    </row>
    <row r="24" spans="1:37" ht="22.5" thickTop="1"/>
    <row r="25" spans="1:37">
      <c r="AK25" s="4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6"/>
  <sheetViews>
    <sheetView rightToLeft="1" workbookViewId="0">
      <selection activeCell="K16" sqref="K16"/>
    </sheetView>
  </sheetViews>
  <sheetFormatPr defaultRowHeight="21.75"/>
  <cols>
    <col min="1" max="1" width="32.140625" style="2" bestFit="1" customWidth="1"/>
    <col min="2" max="2" width="1" style="2" customWidth="1"/>
    <col min="3" max="3" width="9.5703125" style="2" bestFit="1" customWidth="1"/>
    <col min="4" max="4" width="1" style="2" customWidth="1"/>
    <col min="5" max="5" width="15" style="2" bestFit="1" customWidth="1"/>
    <col min="6" max="6" width="1" style="2" customWidth="1"/>
    <col min="7" max="7" width="23" style="2" bestFit="1" customWidth="1"/>
    <col min="8" max="8" width="1" style="2" customWidth="1"/>
    <col min="9" max="9" width="15.140625" style="2" bestFit="1" customWidth="1"/>
    <col min="10" max="10" width="1" style="2" customWidth="1"/>
    <col min="11" max="11" width="32.7109375" style="2" bestFit="1" customWidth="1"/>
    <col min="12" max="12" width="1" style="2" customWidth="1"/>
    <col min="13" max="13" width="44.5703125" style="2" customWidth="1"/>
    <col min="14" max="14" width="1" style="2" customWidth="1"/>
    <col min="15" max="15" width="9.140625" style="2" customWidth="1"/>
    <col min="16" max="16384" width="9.140625" style="2"/>
  </cols>
  <sheetData>
    <row r="2" spans="1:13" ht="22.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22.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ht="22.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6" spans="1:13" ht="22.5">
      <c r="A6" s="11" t="s">
        <v>3</v>
      </c>
      <c r="C6" s="13" t="s">
        <v>6</v>
      </c>
      <c r="D6" s="13" t="s">
        <v>6</v>
      </c>
      <c r="E6" s="13" t="s">
        <v>6</v>
      </c>
      <c r="F6" s="13" t="s">
        <v>6</v>
      </c>
      <c r="G6" s="13" t="s">
        <v>6</v>
      </c>
      <c r="H6" s="13" t="s">
        <v>6</v>
      </c>
      <c r="I6" s="13" t="s">
        <v>6</v>
      </c>
      <c r="J6" s="13" t="s">
        <v>6</v>
      </c>
      <c r="K6" s="13" t="s">
        <v>6</v>
      </c>
      <c r="L6" s="13" t="s">
        <v>6</v>
      </c>
      <c r="M6" s="13" t="s">
        <v>6</v>
      </c>
    </row>
    <row r="7" spans="1:13" ht="22.5">
      <c r="A7" s="13" t="s">
        <v>3</v>
      </c>
      <c r="C7" s="14" t="s">
        <v>7</v>
      </c>
      <c r="E7" s="14" t="s">
        <v>62</v>
      </c>
      <c r="G7" s="14" t="s">
        <v>63</v>
      </c>
      <c r="I7" s="14" t="s">
        <v>64</v>
      </c>
      <c r="K7" s="14" t="s">
        <v>65</v>
      </c>
      <c r="M7" s="14" t="s">
        <v>66</v>
      </c>
    </row>
    <row r="8" spans="1:13">
      <c r="A8" s="2" t="s">
        <v>57</v>
      </c>
      <c r="C8" s="4">
        <v>15704</v>
      </c>
      <c r="E8" s="4">
        <v>991700</v>
      </c>
      <c r="G8" s="4">
        <v>922009</v>
      </c>
      <c r="I8" s="2" t="s">
        <v>67</v>
      </c>
      <c r="K8" s="4">
        <v>14479229336</v>
      </c>
      <c r="M8" s="2" t="s">
        <v>167</v>
      </c>
    </row>
    <row r="9" spans="1:13">
      <c r="A9" s="2" t="s">
        <v>60</v>
      </c>
      <c r="C9" s="4">
        <v>161928</v>
      </c>
      <c r="E9" s="4">
        <v>985500</v>
      </c>
      <c r="G9" s="4">
        <v>920802</v>
      </c>
      <c r="I9" s="2" t="s">
        <v>68</v>
      </c>
      <c r="K9" s="4">
        <v>149103626256</v>
      </c>
      <c r="M9" s="2" t="s">
        <v>167</v>
      </c>
    </row>
    <row r="10" spans="1:13">
      <c r="A10" s="2" t="s">
        <v>52</v>
      </c>
      <c r="C10" s="4">
        <v>227697</v>
      </c>
      <c r="E10" s="4">
        <v>948783</v>
      </c>
      <c r="G10" s="4">
        <v>925312.3763</v>
      </c>
      <c r="I10" s="2" t="s">
        <v>69</v>
      </c>
      <c r="K10" s="4">
        <v>210690852146.38101</v>
      </c>
      <c r="M10" s="2" t="s">
        <v>167</v>
      </c>
    </row>
    <row r="11" spans="1:13">
      <c r="A11" s="2" t="s">
        <v>49</v>
      </c>
      <c r="C11" s="4">
        <v>127296</v>
      </c>
      <c r="E11" s="4">
        <v>950000</v>
      </c>
      <c r="G11" s="4">
        <v>964098.43460000004</v>
      </c>
      <c r="I11" s="2" t="s">
        <v>70</v>
      </c>
      <c r="K11" s="4">
        <v>122725874330.842</v>
      </c>
      <c r="M11" s="2" t="s">
        <v>167</v>
      </c>
    </row>
    <row r="12" spans="1:13">
      <c r="A12" s="2" t="s">
        <v>23</v>
      </c>
      <c r="C12" s="4">
        <v>78404</v>
      </c>
      <c r="E12" s="4">
        <v>1000000</v>
      </c>
      <c r="G12" s="4">
        <v>970769.33799999999</v>
      </c>
      <c r="I12" s="2" t="s">
        <v>71</v>
      </c>
      <c r="K12" s="4">
        <v>76112199176.552002</v>
      </c>
      <c r="M12" s="2" t="s">
        <v>167</v>
      </c>
    </row>
    <row r="13" spans="1:13">
      <c r="A13" s="2" t="s">
        <v>46</v>
      </c>
      <c r="C13" s="4">
        <v>92790</v>
      </c>
      <c r="E13" s="4">
        <v>1000000</v>
      </c>
      <c r="G13" s="4">
        <v>919309.93059999996</v>
      </c>
      <c r="I13" s="2" t="s">
        <v>72</v>
      </c>
      <c r="K13" s="4">
        <v>85302768460.373993</v>
      </c>
      <c r="M13" s="2" t="s">
        <v>167</v>
      </c>
    </row>
    <row r="14" spans="1:13">
      <c r="A14" s="2" t="s">
        <v>37</v>
      </c>
      <c r="C14" s="4">
        <v>54378</v>
      </c>
      <c r="E14" s="4">
        <v>981500</v>
      </c>
      <c r="G14" s="4">
        <v>976237.63100000005</v>
      </c>
      <c r="I14" s="2" t="s">
        <v>73</v>
      </c>
      <c r="K14" s="4">
        <v>53085849898.517998</v>
      </c>
      <c r="M14" s="2" t="s">
        <v>167</v>
      </c>
    </row>
    <row r="15" spans="1:13" ht="22.5" thickBot="1">
      <c r="K15" s="6">
        <f>SUM(K8:K14)</f>
        <v>711500399604.66687</v>
      </c>
    </row>
    <row r="16" spans="1:13" ht="22.5" thickTop="1"/>
  </sheetData>
  <mergeCells count="11">
    <mergeCell ref="A2:M2"/>
    <mergeCell ref="A3:M3"/>
    <mergeCell ref="A4:M4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4"/>
  <sheetViews>
    <sheetView rightToLeft="1" workbookViewId="0">
      <selection activeCell="M18" sqref="M18"/>
    </sheetView>
  </sheetViews>
  <sheetFormatPr defaultRowHeight="21.75"/>
  <cols>
    <col min="1" max="1" width="28.7109375" style="2" bestFit="1" customWidth="1"/>
    <col min="2" max="2" width="1" style="2" customWidth="1"/>
    <col min="3" max="3" width="27.140625" style="2" bestFit="1" customWidth="1"/>
    <col min="4" max="4" width="1" style="2" customWidth="1"/>
    <col min="5" max="5" width="14.28515625" style="2" bestFit="1" customWidth="1"/>
    <col min="6" max="6" width="1" style="2" customWidth="1"/>
    <col min="7" max="7" width="15.42578125" style="2" bestFit="1" customWidth="1"/>
    <col min="8" max="8" width="1" style="2" customWidth="1"/>
    <col min="9" max="9" width="11.85546875" style="2" bestFit="1" customWidth="1"/>
    <col min="10" max="10" width="1" style="2" customWidth="1"/>
    <col min="11" max="11" width="18.7109375" style="2" bestFit="1" customWidth="1"/>
    <col min="12" max="12" width="1" style="2" customWidth="1"/>
    <col min="13" max="13" width="18.5703125" style="2" bestFit="1" customWidth="1"/>
    <col min="14" max="14" width="1" style="2" customWidth="1"/>
    <col min="15" max="15" width="18.7109375" style="2" bestFit="1" customWidth="1"/>
    <col min="16" max="16" width="1" style="2" customWidth="1"/>
    <col min="17" max="17" width="18.5703125" style="2" bestFit="1" customWidth="1"/>
    <col min="18" max="18" width="1" style="2" customWidth="1"/>
    <col min="19" max="19" width="26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2.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22.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22.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22.5">
      <c r="A6" s="11" t="s">
        <v>75</v>
      </c>
      <c r="C6" s="13" t="s">
        <v>76</v>
      </c>
      <c r="D6" s="13" t="s">
        <v>76</v>
      </c>
      <c r="E6" s="13" t="s">
        <v>76</v>
      </c>
      <c r="F6" s="13" t="s">
        <v>76</v>
      </c>
      <c r="G6" s="13" t="s">
        <v>76</v>
      </c>
      <c r="H6" s="13" t="s">
        <v>76</v>
      </c>
      <c r="I6" s="13" t="s">
        <v>76</v>
      </c>
      <c r="K6" s="13" t="s">
        <v>4</v>
      </c>
      <c r="M6" s="13" t="s">
        <v>5</v>
      </c>
      <c r="N6" s="13" t="s">
        <v>5</v>
      </c>
      <c r="O6" s="13" t="s">
        <v>5</v>
      </c>
      <c r="Q6" s="13" t="s">
        <v>6</v>
      </c>
      <c r="R6" s="13" t="s">
        <v>6</v>
      </c>
      <c r="S6" s="13" t="s">
        <v>6</v>
      </c>
    </row>
    <row r="7" spans="1:19" ht="22.5">
      <c r="A7" s="13" t="s">
        <v>75</v>
      </c>
      <c r="C7" s="14" t="s">
        <v>77</v>
      </c>
      <c r="E7" s="14" t="s">
        <v>78</v>
      </c>
      <c r="G7" s="14" t="s">
        <v>79</v>
      </c>
      <c r="I7" s="14" t="s">
        <v>21</v>
      </c>
      <c r="K7" s="14" t="s">
        <v>80</v>
      </c>
      <c r="M7" s="14" t="s">
        <v>81</v>
      </c>
      <c r="O7" s="14" t="s">
        <v>82</v>
      </c>
      <c r="Q7" s="14" t="s">
        <v>80</v>
      </c>
      <c r="S7" s="14" t="s">
        <v>74</v>
      </c>
    </row>
    <row r="8" spans="1:19" ht="22.5">
      <c r="A8" s="3" t="s">
        <v>83</v>
      </c>
      <c r="C8" s="2" t="s">
        <v>84</v>
      </c>
      <c r="E8" s="2" t="s">
        <v>85</v>
      </c>
      <c r="G8" s="2" t="s">
        <v>86</v>
      </c>
      <c r="I8" s="4">
        <v>5</v>
      </c>
      <c r="K8" s="4">
        <v>9330075</v>
      </c>
      <c r="M8" s="4">
        <v>38185</v>
      </c>
      <c r="O8" s="4">
        <v>0</v>
      </c>
      <c r="Q8" s="4">
        <v>9368260</v>
      </c>
      <c r="S8" s="7">
        <v>1.0780850418377999E-5</v>
      </c>
    </row>
    <row r="9" spans="1:19">
      <c r="A9" s="2" t="s">
        <v>83</v>
      </c>
      <c r="C9" s="2" t="s">
        <v>87</v>
      </c>
      <c r="E9" s="2" t="s">
        <v>88</v>
      </c>
      <c r="G9" s="2" t="s">
        <v>89</v>
      </c>
      <c r="I9" s="4">
        <v>0</v>
      </c>
      <c r="K9" s="4">
        <v>460006720</v>
      </c>
      <c r="M9" s="4">
        <v>0</v>
      </c>
      <c r="O9" s="4">
        <v>60000</v>
      </c>
      <c r="Q9" s="4">
        <v>459946720</v>
      </c>
      <c r="S9" s="7">
        <v>5.2929965529816513E-4</v>
      </c>
    </row>
    <row r="10" spans="1:19">
      <c r="A10" s="2" t="s">
        <v>90</v>
      </c>
      <c r="C10" s="2" t="s">
        <v>91</v>
      </c>
      <c r="E10" s="2" t="s">
        <v>85</v>
      </c>
      <c r="G10" s="2" t="s">
        <v>92</v>
      </c>
      <c r="I10" s="4">
        <v>5</v>
      </c>
      <c r="K10" s="4">
        <v>221512729131</v>
      </c>
      <c r="M10" s="4">
        <v>134209117792</v>
      </c>
      <c r="O10" s="4">
        <v>236860050857</v>
      </c>
      <c r="Q10" s="4">
        <v>118861796066</v>
      </c>
      <c r="S10" s="7">
        <v>0.1367843381638956</v>
      </c>
    </row>
    <row r="11" spans="1:19">
      <c r="A11" s="2" t="s">
        <v>93</v>
      </c>
      <c r="C11" s="2" t="s">
        <v>94</v>
      </c>
      <c r="E11" s="2" t="s">
        <v>85</v>
      </c>
      <c r="G11" s="2" t="s">
        <v>95</v>
      </c>
      <c r="I11" s="4">
        <v>5</v>
      </c>
      <c r="K11" s="4">
        <v>138866059</v>
      </c>
      <c r="M11" s="4">
        <v>1068346</v>
      </c>
      <c r="O11" s="4">
        <v>1200</v>
      </c>
      <c r="Q11" s="4">
        <v>139933205</v>
      </c>
      <c r="S11" s="7">
        <v>1.6103299349817622E-4</v>
      </c>
    </row>
    <row r="12" spans="1:19" ht="22.5" thickBot="1">
      <c r="K12" s="6">
        <f>SUM(K8:K11)</f>
        <v>222120931985</v>
      </c>
      <c r="M12" s="6">
        <f>SUM(M8:M11)</f>
        <v>134210224323</v>
      </c>
      <c r="O12" s="6">
        <f>SUM(O8:O11)</f>
        <v>236860112057</v>
      </c>
      <c r="Q12" s="6">
        <f>SUM(Q8:Q11)</f>
        <v>119471044251</v>
      </c>
      <c r="S12" s="10">
        <f>SUM(S8:S11)</f>
        <v>0.13748545166311033</v>
      </c>
    </row>
    <row r="13" spans="1:19" ht="22.5" thickTop="1"/>
    <row r="14" spans="1:19">
      <c r="S14" s="4"/>
    </row>
  </sheetData>
  <mergeCells count="17"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  <ignoredErrors>
    <ignoredError sqref="C8:C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N14"/>
  <sheetViews>
    <sheetView rightToLeft="1" workbookViewId="0">
      <selection activeCell="C15" sqref="C15"/>
    </sheetView>
  </sheetViews>
  <sheetFormatPr defaultRowHeight="21.75"/>
  <cols>
    <col min="1" max="1" width="24.28515625" style="2" bestFit="1" customWidth="1"/>
    <col min="2" max="2" width="1" style="2" customWidth="1"/>
    <col min="3" max="3" width="17.28515625" style="2" bestFit="1" customWidth="1"/>
    <col min="4" max="4" width="1" style="2" customWidth="1"/>
    <col min="5" max="5" width="24.85546875" style="2" bestFit="1" customWidth="1"/>
    <col min="6" max="6" width="1" style="2" customWidth="1"/>
    <col min="7" max="7" width="38.140625" style="2" bestFit="1" customWidth="1"/>
    <col min="8" max="8" width="1" style="2" customWidth="1"/>
    <col min="9" max="9" width="9.140625" style="2" customWidth="1"/>
    <col min="10" max="16384" width="9.140625" style="2"/>
  </cols>
  <sheetData>
    <row r="2" spans="1:14" ht="22.5">
      <c r="A2" s="11" t="s">
        <v>0</v>
      </c>
      <c r="B2" s="11"/>
      <c r="C2" s="11"/>
      <c r="D2" s="11"/>
      <c r="E2" s="11"/>
      <c r="F2" s="11"/>
      <c r="G2" s="11"/>
      <c r="H2" s="5"/>
      <c r="I2" s="5"/>
      <c r="J2" s="5"/>
      <c r="K2" s="5"/>
      <c r="L2" s="5"/>
    </row>
    <row r="3" spans="1:14" ht="22.5">
      <c r="A3" s="11" t="s">
        <v>96</v>
      </c>
      <c r="B3" s="11"/>
      <c r="C3" s="11"/>
      <c r="D3" s="11"/>
      <c r="E3" s="11"/>
      <c r="F3" s="11"/>
      <c r="G3" s="11"/>
    </row>
    <row r="4" spans="1:14" ht="22.5">
      <c r="A4" s="11" t="s">
        <v>2</v>
      </c>
      <c r="B4" s="11"/>
      <c r="C4" s="11"/>
      <c r="D4" s="11"/>
      <c r="E4" s="11"/>
      <c r="F4" s="11"/>
      <c r="G4" s="11"/>
    </row>
    <row r="6" spans="1:14" ht="22.5">
      <c r="A6" s="13" t="s">
        <v>100</v>
      </c>
      <c r="C6" s="13" t="s">
        <v>80</v>
      </c>
      <c r="E6" s="13" t="s">
        <v>156</v>
      </c>
      <c r="G6" s="13" t="s">
        <v>12</v>
      </c>
      <c r="N6" s="3"/>
    </row>
    <row r="7" spans="1:14" ht="22.5">
      <c r="A7" s="2" t="s">
        <v>164</v>
      </c>
      <c r="C7" s="4">
        <v>0</v>
      </c>
      <c r="E7" s="7">
        <f>C7/$C$11</f>
        <v>0</v>
      </c>
      <c r="G7" s="7">
        <v>0</v>
      </c>
      <c r="N7" s="3"/>
    </row>
    <row r="8" spans="1:14">
      <c r="A8" s="2" t="s">
        <v>165</v>
      </c>
      <c r="C8" s="4">
        <f>'سرمایه‌گذاری در اوراق بهادار'!I46</f>
        <v>25616083182</v>
      </c>
      <c r="E8" s="7">
        <f t="shared" ref="E8:E10" si="0">C8/$C$11</f>
        <v>0.99960480068079183</v>
      </c>
      <c r="G8" s="7">
        <v>2.9478596995586193E-2</v>
      </c>
    </row>
    <row r="9" spans="1:14">
      <c r="A9" s="2" t="s">
        <v>166</v>
      </c>
      <c r="C9" s="4">
        <f>'درآمد سپرده بانکی'!E11</f>
        <v>10127461</v>
      </c>
      <c r="E9" s="7">
        <f t="shared" si="0"/>
        <v>3.9519931920821839E-4</v>
      </c>
      <c r="G9" s="7">
        <v>1.1654527325133682E-5</v>
      </c>
    </row>
    <row r="10" spans="1:14">
      <c r="A10" s="2" t="s">
        <v>163</v>
      </c>
      <c r="C10" s="2">
        <v>0</v>
      </c>
      <c r="E10" s="7">
        <f t="shared" si="0"/>
        <v>0</v>
      </c>
      <c r="G10" s="7">
        <v>0</v>
      </c>
    </row>
    <row r="11" spans="1:14" ht="22.5" thickBot="1">
      <c r="C11" s="6">
        <f>SUM(C7:C10)</f>
        <v>25626210643</v>
      </c>
      <c r="E11" s="8">
        <f>SUM(E7:E10)</f>
        <v>1</v>
      </c>
      <c r="G11" s="8">
        <f>SUM(G7:G10)</f>
        <v>2.9490251522911327E-2</v>
      </c>
    </row>
    <row r="12" spans="1:14" ht="22.5" thickTop="1"/>
    <row r="14" spans="1:14">
      <c r="G14" s="4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0"/>
  <sheetViews>
    <sheetView rightToLeft="1" workbookViewId="0">
      <selection activeCell="O16" sqref="O16:O18"/>
    </sheetView>
  </sheetViews>
  <sheetFormatPr defaultRowHeight="21.75"/>
  <cols>
    <col min="1" max="1" width="32.140625" style="2" bestFit="1" customWidth="1"/>
    <col min="2" max="2" width="1" style="2" customWidth="1"/>
    <col min="3" max="3" width="20.85546875" style="2" bestFit="1" customWidth="1"/>
    <col min="4" max="4" width="1" style="2" customWidth="1"/>
    <col min="5" max="5" width="19.28515625" style="2" bestFit="1" customWidth="1"/>
    <col min="6" max="6" width="1" style="2" customWidth="1"/>
    <col min="7" max="7" width="11.85546875" style="2" bestFit="1" customWidth="1"/>
    <col min="8" max="8" width="1" style="2" customWidth="1"/>
    <col min="9" max="9" width="16" style="2" bestFit="1" customWidth="1"/>
    <col min="10" max="10" width="1" style="2" customWidth="1"/>
    <col min="11" max="11" width="15.140625" style="2" bestFit="1" customWidth="1"/>
    <col min="12" max="12" width="1" style="2" customWidth="1"/>
    <col min="13" max="13" width="16" style="2" bestFit="1" customWidth="1"/>
    <col min="14" max="14" width="1" style="2" customWidth="1"/>
    <col min="15" max="15" width="17.28515625" style="2" bestFit="1" customWidth="1"/>
    <col min="16" max="16" width="1" style="2" customWidth="1"/>
    <col min="17" max="17" width="15.140625" style="2" bestFit="1" customWidth="1"/>
    <col min="18" max="18" width="1" style="2" customWidth="1"/>
    <col min="19" max="19" width="17.28515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2.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22.5">
      <c r="A3" s="11" t="s">
        <v>96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22.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22.5">
      <c r="A6" s="13" t="s">
        <v>97</v>
      </c>
      <c r="B6" s="13" t="s">
        <v>97</v>
      </c>
      <c r="C6" s="13" t="s">
        <v>97</v>
      </c>
      <c r="D6" s="13" t="s">
        <v>97</v>
      </c>
      <c r="E6" s="13" t="s">
        <v>97</v>
      </c>
      <c r="F6" s="13" t="s">
        <v>97</v>
      </c>
      <c r="G6" s="13" t="s">
        <v>97</v>
      </c>
      <c r="I6" s="13" t="s">
        <v>98</v>
      </c>
      <c r="J6" s="13" t="s">
        <v>98</v>
      </c>
      <c r="K6" s="13" t="s">
        <v>98</v>
      </c>
      <c r="L6" s="13" t="s">
        <v>98</v>
      </c>
      <c r="M6" s="13" t="s">
        <v>98</v>
      </c>
      <c r="O6" s="13" t="s">
        <v>99</v>
      </c>
      <c r="P6" s="13" t="s">
        <v>99</v>
      </c>
      <c r="Q6" s="13" t="s">
        <v>99</v>
      </c>
      <c r="R6" s="13" t="s">
        <v>99</v>
      </c>
      <c r="S6" s="13" t="s">
        <v>99</v>
      </c>
    </row>
    <row r="7" spans="1:19" ht="22.5">
      <c r="A7" s="14" t="s">
        <v>100</v>
      </c>
      <c r="C7" s="14" t="s">
        <v>101</v>
      </c>
      <c r="E7" s="14" t="s">
        <v>20</v>
      </c>
      <c r="G7" s="14" t="s">
        <v>21</v>
      </c>
      <c r="I7" s="14" t="s">
        <v>102</v>
      </c>
      <c r="K7" s="14" t="s">
        <v>103</v>
      </c>
      <c r="M7" s="14" t="s">
        <v>104</v>
      </c>
      <c r="O7" s="14" t="s">
        <v>102</v>
      </c>
      <c r="Q7" s="14" t="s">
        <v>103</v>
      </c>
      <c r="S7" s="14" t="s">
        <v>104</v>
      </c>
    </row>
    <row r="8" spans="1:19">
      <c r="A8" s="2" t="s">
        <v>105</v>
      </c>
      <c r="C8" s="2" t="s">
        <v>106</v>
      </c>
      <c r="E8" s="2" t="s">
        <v>107</v>
      </c>
      <c r="G8" s="4">
        <v>18</v>
      </c>
      <c r="I8" s="4">
        <v>0</v>
      </c>
      <c r="K8" s="2" t="s">
        <v>106</v>
      </c>
      <c r="M8" s="4">
        <v>0</v>
      </c>
      <c r="O8" s="4">
        <v>3820286</v>
      </c>
      <c r="Q8" s="2" t="s">
        <v>106</v>
      </c>
      <c r="S8" s="4">
        <v>3820286</v>
      </c>
    </row>
    <row r="9" spans="1:19">
      <c r="A9" s="2" t="s">
        <v>57</v>
      </c>
      <c r="C9" s="2" t="s">
        <v>106</v>
      </c>
      <c r="E9" s="2" t="s">
        <v>59</v>
      </c>
      <c r="G9" s="4">
        <v>15</v>
      </c>
      <c r="I9" s="4">
        <v>197491694</v>
      </c>
      <c r="K9" s="2" t="s">
        <v>106</v>
      </c>
      <c r="M9" s="4">
        <v>197491694</v>
      </c>
      <c r="O9" s="4">
        <v>1083108424</v>
      </c>
      <c r="Q9" s="2" t="s">
        <v>106</v>
      </c>
      <c r="S9" s="4">
        <v>1083108424</v>
      </c>
    </row>
    <row r="10" spans="1:19">
      <c r="A10" s="2" t="s">
        <v>108</v>
      </c>
      <c r="C10" s="2" t="s">
        <v>106</v>
      </c>
      <c r="E10" s="2" t="s">
        <v>109</v>
      </c>
      <c r="G10" s="4">
        <v>16</v>
      </c>
      <c r="I10" s="4">
        <v>0</v>
      </c>
      <c r="K10" s="2" t="s">
        <v>106</v>
      </c>
      <c r="M10" s="4">
        <v>0</v>
      </c>
      <c r="O10" s="4">
        <v>37828264</v>
      </c>
      <c r="Q10" s="2" t="s">
        <v>106</v>
      </c>
      <c r="S10" s="4">
        <v>37828264</v>
      </c>
    </row>
    <row r="11" spans="1:19">
      <c r="A11" s="2" t="s">
        <v>60</v>
      </c>
      <c r="C11" s="2" t="s">
        <v>106</v>
      </c>
      <c r="E11" s="2" t="s">
        <v>39</v>
      </c>
      <c r="G11" s="4">
        <v>17</v>
      </c>
      <c r="I11" s="4">
        <v>2397196398</v>
      </c>
      <c r="K11" s="2" t="s">
        <v>106</v>
      </c>
      <c r="M11" s="4">
        <v>2397196398</v>
      </c>
      <c r="O11" s="4">
        <v>23821728310</v>
      </c>
      <c r="Q11" s="2" t="s">
        <v>106</v>
      </c>
      <c r="S11" s="4">
        <v>23821728310</v>
      </c>
    </row>
    <row r="12" spans="1:19">
      <c r="A12" s="2" t="s">
        <v>110</v>
      </c>
      <c r="C12" s="2" t="s">
        <v>106</v>
      </c>
      <c r="E12" s="2" t="s">
        <v>111</v>
      </c>
      <c r="G12" s="4">
        <v>17</v>
      </c>
      <c r="I12" s="4">
        <v>0</v>
      </c>
      <c r="K12" s="2" t="s">
        <v>106</v>
      </c>
      <c r="M12" s="4">
        <v>0</v>
      </c>
      <c r="O12" s="4">
        <v>453867290</v>
      </c>
      <c r="Q12" s="2" t="s">
        <v>106</v>
      </c>
      <c r="S12" s="4">
        <v>453867290</v>
      </c>
    </row>
    <row r="13" spans="1:19">
      <c r="A13" s="2" t="s">
        <v>46</v>
      </c>
      <c r="C13" s="2" t="s">
        <v>106</v>
      </c>
      <c r="E13" s="2" t="s">
        <v>48</v>
      </c>
      <c r="G13" s="4">
        <v>18</v>
      </c>
      <c r="I13" s="4">
        <v>1396383100</v>
      </c>
      <c r="K13" s="2" t="s">
        <v>106</v>
      </c>
      <c r="M13" s="4">
        <v>1396383100</v>
      </c>
      <c r="O13" s="4">
        <v>4354204167</v>
      </c>
      <c r="Q13" s="2" t="s">
        <v>106</v>
      </c>
      <c r="S13" s="4">
        <v>4354204167</v>
      </c>
    </row>
    <row r="14" spans="1:19">
      <c r="A14" s="2" t="s">
        <v>49</v>
      </c>
      <c r="C14" s="2" t="s">
        <v>106</v>
      </c>
      <c r="E14" s="2" t="s">
        <v>51</v>
      </c>
      <c r="G14" s="4">
        <v>21</v>
      </c>
      <c r="I14" s="4">
        <v>2201008872</v>
      </c>
      <c r="K14" s="2" t="s">
        <v>106</v>
      </c>
      <c r="M14" s="4">
        <v>2201008872</v>
      </c>
      <c r="O14" s="4">
        <v>11340095187</v>
      </c>
      <c r="Q14" s="2" t="s">
        <v>106</v>
      </c>
      <c r="S14" s="4">
        <v>11340095187</v>
      </c>
    </row>
    <row r="15" spans="1:19">
      <c r="A15" s="2" t="s">
        <v>23</v>
      </c>
      <c r="C15" s="2" t="s">
        <v>106</v>
      </c>
      <c r="E15" s="2" t="s">
        <v>26</v>
      </c>
      <c r="G15" s="4">
        <v>18</v>
      </c>
      <c r="I15" s="4">
        <v>1138842414</v>
      </c>
      <c r="K15" s="2" t="s">
        <v>106</v>
      </c>
      <c r="M15" s="4">
        <v>1138842414</v>
      </c>
      <c r="O15" s="4">
        <v>6658218777</v>
      </c>
      <c r="Q15" s="2" t="s">
        <v>106</v>
      </c>
      <c r="S15" s="4">
        <v>6658218777</v>
      </c>
    </row>
    <row r="16" spans="1:19">
      <c r="A16" s="2" t="s">
        <v>83</v>
      </c>
      <c r="C16" s="4">
        <v>1</v>
      </c>
      <c r="E16" s="2" t="s">
        <v>106</v>
      </c>
      <c r="G16" s="4">
        <v>5</v>
      </c>
      <c r="I16" s="4">
        <v>38185</v>
      </c>
      <c r="K16" s="4">
        <v>0</v>
      </c>
      <c r="M16" s="4">
        <v>38185</v>
      </c>
      <c r="O16" s="4">
        <v>4708232</v>
      </c>
      <c r="Q16" s="4">
        <v>0</v>
      </c>
      <c r="S16" s="4">
        <v>4708232</v>
      </c>
    </row>
    <row r="17" spans="1:19">
      <c r="A17" s="2" t="s">
        <v>90</v>
      </c>
      <c r="C17" s="4">
        <v>17</v>
      </c>
      <c r="E17" s="2" t="s">
        <v>106</v>
      </c>
      <c r="G17" s="4">
        <v>5</v>
      </c>
      <c r="I17" s="4">
        <v>9520930</v>
      </c>
      <c r="K17" s="4">
        <v>0</v>
      </c>
      <c r="M17" s="4">
        <v>9520930</v>
      </c>
      <c r="O17" s="4">
        <v>250079541</v>
      </c>
      <c r="Q17" s="4">
        <v>0</v>
      </c>
      <c r="S17" s="4">
        <v>250079541</v>
      </c>
    </row>
    <row r="18" spans="1:19">
      <c r="A18" s="2" t="s">
        <v>93</v>
      </c>
      <c r="C18" s="4">
        <v>17</v>
      </c>
      <c r="E18" s="2" t="s">
        <v>106</v>
      </c>
      <c r="G18" s="4">
        <v>5</v>
      </c>
      <c r="I18" s="4">
        <v>568346</v>
      </c>
      <c r="K18" s="4">
        <v>0</v>
      </c>
      <c r="M18" s="4">
        <v>568346</v>
      </c>
      <c r="O18" s="4">
        <v>4745629</v>
      </c>
      <c r="Q18" s="4">
        <v>0</v>
      </c>
      <c r="S18" s="4">
        <v>4745629</v>
      </c>
    </row>
    <row r="19" spans="1:19" ht="22.5" thickBot="1">
      <c r="I19" s="6">
        <f>SUM(I8:I18)</f>
        <v>7341049939</v>
      </c>
      <c r="K19" s="6">
        <f>SUM(K8:K18)</f>
        <v>0</v>
      </c>
      <c r="M19" s="6">
        <f>SUM(M8:M18)</f>
        <v>7341049939</v>
      </c>
      <c r="O19" s="6">
        <f>SUM(O8:O18)</f>
        <v>48012404107</v>
      </c>
      <c r="Q19" s="6">
        <f>SUM(Q8:Q18)</f>
        <v>0</v>
      </c>
      <c r="S19" s="6">
        <f>SUM(S8:S18)</f>
        <v>48012404107</v>
      </c>
    </row>
    <row r="20" spans="1:19" ht="22.5" thickTop="1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2"/>
  <sheetViews>
    <sheetView rightToLeft="1" workbookViewId="0">
      <selection activeCell="I13" sqref="I13"/>
    </sheetView>
  </sheetViews>
  <sheetFormatPr defaultRowHeight="21.75"/>
  <cols>
    <col min="1" max="1" width="23" style="2" bestFit="1" customWidth="1"/>
    <col min="2" max="2" width="1" style="2" customWidth="1"/>
    <col min="3" max="3" width="15.140625" style="2" bestFit="1" customWidth="1"/>
    <col min="4" max="4" width="1" style="2" customWidth="1"/>
    <col min="5" max="5" width="40.28515625" style="2" bestFit="1" customWidth="1"/>
    <col min="6" max="6" width="1" style="2" customWidth="1"/>
    <col min="7" max="7" width="28.140625" style="2" bestFit="1" customWidth="1"/>
    <col min="8" max="8" width="1" style="2" customWidth="1"/>
    <col min="9" max="9" width="26.7109375" style="2" bestFit="1" customWidth="1"/>
    <col min="10" max="10" width="1" style="2" customWidth="1"/>
    <col min="11" max="11" width="15.140625" style="2" bestFit="1" customWidth="1"/>
    <col min="12" max="12" width="1" style="2" customWidth="1"/>
    <col min="13" max="13" width="29.140625" style="2" bestFit="1" customWidth="1"/>
    <col min="14" max="14" width="1" style="2" customWidth="1"/>
    <col min="15" max="15" width="26.7109375" style="2" bestFit="1" customWidth="1"/>
    <col min="16" max="16" width="1" style="2" customWidth="1"/>
    <col min="17" max="17" width="15.140625" style="2" bestFit="1" customWidth="1"/>
    <col min="18" max="18" width="1" style="2" customWidth="1"/>
    <col min="19" max="19" width="29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2.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22.5">
      <c r="A3" s="11" t="s">
        <v>96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22.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22.5">
      <c r="A6" s="11" t="s">
        <v>3</v>
      </c>
      <c r="C6" s="13" t="s">
        <v>112</v>
      </c>
      <c r="D6" s="13" t="s">
        <v>112</v>
      </c>
      <c r="E6" s="13" t="s">
        <v>112</v>
      </c>
      <c r="F6" s="13" t="s">
        <v>112</v>
      </c>
      <c r="G6" s="13" t="s">
        <v>112</v>
      </c>
      <c r="I6" s="13" t="s">
        <v>98</v>
      </c>
      <c r="J6" s="13" t="s">
        <v>98</v>
      </c>
      <c r="K6" s="13" t="s">
        <v>98</v>
      </c>
      <c r="L6" s="13" t="s">
        <v>98</v>
      </c>
      <c r="M6" s="13" t="s">
        <v>98</v>
      </c>
      <c r="O6" s="13" t="s">
        <v>99</v>
      </c>
      <c r="P6" s="13" t="s">
        <v>99</v>
      </c>
      <c r="Q6" s="13" t="s">
        <v>99</v>
      </c>
      <c r="R6" s="13" t="s">
        <v>99</v>
      </c>
      <c r="S6" s="13" t="s">
        <v>99</v>
      </c>
    </row>
    <row r="7" spans="1:19" ht="22.5">
      <c r="A7" s="13" t="s">
        <v>3</v>
      </c>
      <c r="C7" s="14" t="s">
        <v>113</v>
      </c>
      <c r="E7" s="14" t="s">
        <v>114</v>
      </c>
      <c r="G7" s="14" t="s">
        <v>115</v>
      </c>
      <c r="I7" s="14" t="s">
        <v>116</v>
      </c>
      <c r="K7" s="14" t="s">
        <v>103</v>
      </c>
      <c r="M7" s="14" t="s">
        <v>117</v>
      </c>
      <c r="O7" s="14" t="s">
        <v>116</v>
      </c>
      <c r="Q7" s="14" t="s">
        <v>103</v>
      </c>
      <c r="S7" s="14" t="s">
        <v>117</v>
      </c>
    </row>
    <row r="8" spans="1:19">
      <c r="A8" s="2" t="s">
        <v>118</v>
      </c>
      <c r="C8" s="2" t="s">
        <v>119</v>
      </c>
      <c r="E8" s="4">
        <v>2278729</v>
      </c>
      <c r="G8" s="4">
        <v>530</v>
      </c>
      <c r="I8" s="4">
        <v>0</v>
      </c>
      <c r="K8" s="4">
        <v>0</v>
      </c>
      <c r="M8" s="4">
        <v>0</v>
      </c>
      <c r="O8" s="4">
        <v>1207726370</v>
      </c>
      <c r="Q8" s="4">
        <v>47673409</v>
      </c>
      <c r="S8" s="4">
        <v>1160052961</v>
      </c>
    </row>
    <row r="9" spans="1:19">
      <c r="A9" s="2" t="s">
        <v>120</v>
      </c>
      <c r="C9" s="2" t="s">
        <v>121</v>
      </c>
      <c r="E9" s="4">
        <v>91983</v>
      </c>
      <c r="G9" s="4">
        <v>900</v>
      </c>
      <c r="I9" s="4">
        <v>0</v>
      </c>
      <c r="K9" s="4">
        <v>0</v>
      </c>
      <c r="M9" s="4">
        <v>0</v>
      </c>
      <c r="O9" s="4">
        <v>82784700</v>
      </c>
      <c r="Q9" s="4">
        <v>0</v>
      </c>
      <c r="S9" s="4">
        <v>82784700</v>
      </c>
    </row>
    <row r="10" spans="1:19">
      <c r="A10" s="2" t="s">
        <v>122</v>
      </c>
      <c r="C10" s="2" t="s">
        <v>123</v>
      </c>
      <c r="E10" s="4">
        <v>6497167</v>
      </c>
      <c r="G10" s="4">
        <v>100</v>
      </c>
      <c r="I10" s="4">
        <v>0</v>
      </c>
      <c r="K10" s="4">
        <v>0</v>
      </c>
      <c r="M10" s="4">
        <v>0</v>
      </c>
      <c r="O10" s="4">
        <v>649716700</v>
      </c>
      <c r="Q10" s="4">
        <v>0</v>
      </c>
      <c r="S10" s="4">
        <v>649716700</v>
      </c>
    </row>
    <row r="11" spans="1:19" ht="22.5" thickBot="1">
      <c r="I11" s="6">
        <f>SUM(I8:I10)</f>
        <v>0</v>
      </c>
      <c r="K11" s="6">
        <f>SUM(K8:K10)</f>
        <v>0</v>
      </c>
      <c r="M11" s="6">
        <f>SUM(M8:M10)</f>
        <v>0</v>
      </c>
      <c r="O11" s="6">
        <f>SUM(O8:O10)</f>
        <v>1940227770</v>
      </c>
      <c r="Q11" s="6">
        <f>SUM(Q8:Q10)</f>
        <v>47673409</v>
      </c>
      <c r="S11" s="6">
        <f>SUM(S8:S10)</f>
        <v>1892554361</v>
      </c>
    </row>
    <row r="12" spans="1:19" ht="22.5" thickTop="1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20"/>
  <sheetViews>
    <sheetView rightToLeft="1" workbookViewId="0">
      <selection activeCell="O19" sqref="O19"/>
    </sheetView>
  </sheetViews>
  <sheetFormatPr defaultRowHeight="21.75"/>
  <cols>
    <col min="1" max="1" width="32.140625" style="2" bestFit="1" customWidth="1"/>
    <col min="2" max="2" width="1" style="2" customWidth="1"/>
    <col min="3" max="3" width="9.5703125" style="2" bestFit="1" customWidth="1"/>
    <col min="4" max="4" width="1" style="2" customWidth="1"/>
    <col min="5" max="5" width="18.7109375" style="2" bestFit="1" customWidth="1"/>
    <col min="6" max="6" width="1" style="2" customWidth="1"/>
    <col min="7" max="7" width="18.7109375" style="2" bestFit="1" customWidth="1"/>
    <col min="8" max="8" width="1" style="2" customWidth="1"/>
    <col min="9" max="9" width="39.5703125" style="2" bestFit="1" customWidth="1"/>
    <col min="10" max="10" width="1" style="2" customWidth="1"/>
    <col min="11" max="11" width="9.5703125" style="2" bestFit="1" customWidth="1"/>
    <col min="12" max="12" width="1" style="2" customWidth="1"/>
    <col min="13" max="13" width="18.7109375" style="2" bestFit="1" customWidth="1"/>
    <col min="14" max="14" width="1" style="2" customWidth="1"/>
    <col min="15" max="15" width="18.7109375" style="2" bestFit="1" customWidth="1"/>
    <col min="16" max="16" width="1" style="2" customWidth="1"/>
    <col min="17" max="17" width="39.570312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2.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22.5">
      <c r="A3" s="11" t="s">
        <v>96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22.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22.5">
      <c r="A6" s="11" t="s">
        <v>3</v>
      </c>
      <c r="C6" s="13" t="s">
        <v>98</v>
      </c>
      <c r="D6" s="13" t="s">
        <v>98</v>
      </c>
      <c r="E6" s="13" t="s">
        <v>98</v>
      </c>
      <c r="F6" s="13" t="s">
        <v>98</v>
      </c>
      <c r="G6" s="13" t="s">
        <v>98</v>
      </c>
      <c r="H6" s="13" t="s">
        <v>98</v>
      </c>
      <c r="I6" s="13" t="s">
        <v>98</v>
      </c>
      <c r="K6" s="13" t="s">
        <v>99</v>
      </c>
      <c r="L6" s="13" t="s">
        <v>99</v>
      </c>
      <c r="M6" s="13" t="s">
        <v>99</v>
      </c>
      <c r="N6" s="13" t="s">
        <v>99</v>
      </c>
      <c r="O6" s="13" t="s">
        <v>99</v>
      </c>
      <c r="P6" s="13" t="s">
        <v>99</v>
      </c>
      <c r="Q6" s="13" t="s">
        <v>99</v>
      </c>
    </row>
    <row r="7" spans="1:17" ht="22.5">
      <c r="A7" s="13" t="s">
        <v>3</v>
      </c>
      <c r="C7" s="14" t="s">
        <v>7</v>
      </c>
      <c r="E7" s="14" t="s">
        <v>124</v>
      </c>
      <c r="G7" s="14" t="s">
        <v>125</v>
      </c>
      <c r="I7" s="14" t="s">
        <v>126</v>
      </c>
      <c r="K7" s="14" t="s">
        <v>7</v>
      </c>
      <c r="M7" s="14" t="s">
        <v>124</v>
      </c>
      <c r="O7" s="14" t="s">
        <v>125</v>
      </c>
      <c r="Q7" s="14" t="s">
        <v>126</v>
      </c>
    </row>
    <row r="8" spans="1:17">
      <c r="A8" s="2" t="s">
        <v>52</v>
      </c>
      <c r="C8" s="4">
        <v>227697</v>
      </c>
      <c r="E8" s="4">
        <v>210652664429</v>
      </c>
      <c r="G8" s="4">
        <v>214439176518</v>
      </c>
      <c r="I8" s="4">
        <f>E8-G8</f>
        <v>-3786512089</v>
      </c>
      <c r="K8" s="4">
        <v>227697</v>
      </c>
      <c r="M8" s="4">
        <v>210652664429</v>
      </c>
      <c r="O8" s="4">
        <v>213825829932</v>
      </c>
      <c r="Q8" s="4">
        <f>M8-O8</f>
        <v>-3173165503</v>
      </c>
    </row>
    <row r="9" spans="1:17">
      <c r="A9" s="2" t="s">
        <v>49</v>
      </c>
      <c r="C9" s="4">
        <v>127296</v>
      </c>
      <c r="E9" s="4">
        <v>122703630266</v>
      </c>
      <c r="G9" s="4">
        <v>121017590481</v>
      </c>
      <c r="I9" s="4">
        <f t="shared" ref="I9:I18" si="0">E9-G9</f>
        <v>1686039785</v>
      </c>
      <c r="K9" s="4">
        <v>127296</v>
      </c>
      <c r="M9" s="4">
        <v>122703630266</v>
      </c>
      <c r="O9" s="4">
        <v>123750734554</v>
      </c>
      <c r="Q9" s="4">
        <f t="shared" ref="Q9:Q18" si="1">M9-O9</f>
        <v>-1047104288</v>
      </c>
    </row>
    <row r="10" spans="1:17">
      <c r="A10" s="2" t="s">
        <v>23</v>
      </c>
      <c r="C10" s="4">
        <v>78404</v>
      </c>
      <c r="E10" s="4">
        <v>76098403840</v>
      </c>
      <c r="G10" s="4">
        <v>75146307054</v>
      </c>
      <c r="I10" s="4">
        <f t="shared" si="0"/>
        <v>952096786</v>
      </c>
      <c r="K10" s="4">
        <v>78404</v>
      </c>
      <c r="M10" s="4">
        <v>76098403840</v>
      </c>
      <c r="O10" s="4">
        <v>75013292011</v>
      </c>
      <c r="Q10" s="4">
        <f t="shared" si="1"/>
        <v>1085111829</v>
      </c>
    </row>
    <row r="11" spans="1:17">
      <c r="A11" s="2" t="s">
        <v>37</v>
      </c>
      <c r="C11" s="4">
        <v>54378</v>
      </c>
      <c r="E11" s="4">
        <v>53076228088</v>
      </c>
      <c r="G11" s="4">
        <v>51671428312</v>
      </c>
      <c r="I11" s="4">
        <f t="shared" si="0"/>
        <v>1404799776</v>
      </c>
      <c r="K11" s="4">
        <v>54378</v>
      </c>
      <c r="M11" s="4">
        <v>53076228088</v>
      </c>
      <c r="O11" s="4">
        <v>44594273653</v>
      </c>
      <c r="Q11" s="4">
        <f t="shared" si="1"/>
        <v>8481954435</v>
      </c>
    </row>
    <row r="12" spans="1:17">
      <c r="A12" s="2" t="s">
        <v>46</v>
      </c>
      <c r="C12" s="4">
        <v>92790</v>
      </c>
      <c r="E12" s="4">
        <v>85287307333</v>
      </c>
      <c r="G12" s="4">
        <v>84631333260</v>
      </c>
      <c r="I12" s="4">
        <f t="shared" si="0"/>
        <v>655974073</v>
      </c>
      <c r="K12" s="4">
        <v>92790</v>
      </c>
      <c r="M12" s="4">
        <v>85287307333</v>
      </c>
      <c r="O12" s="4">
        <v>86606833987</v>
      </c>
      <c r="Q12" s="4">
        <f t="shared" si="1"/>
        <v>-1319526654</v>
      </c>
    </row>
    <row r="13" spans="1:17">
      <c r="A13" s="2" t="s">
        <v>57</v>
      </c>
      <c r="C13" s="4">
        <v>15704</v>
      </c>
      <c r="E13" s="4">
        <v>14476604975</v>
      </c>
      <c r="G13" s="4">
        <v>13950522121</v>
      </c>
      <c r="I13" s="4">
        <f t="shared" si="0"/>
        <v>526082854</v>
      </c>
      <c r="K13" s="4">
        <v>15704</v>
      </c>
      <c r="M13" s="4">
        <v>14476604975</v>
      </c>
      <c r="O13" s="4">
        <v>15002080151</v>
      </c>
      <c r="Q13" s="4">
        <f t="shared" si="1"/>
        <v>-525475176</v>
      </c>
    </row>
    <row r="14" spans="1:17">
      <c r="A14" s="2" t="s">
        <v>60</v>
      </c>
      <c r="C14" s="4">
        <v>161928</v>
      </c>
      <c r="E14" s="4">
        <v>149076601223</v>
      </c>
      <c r="G14" s="4">
        <v>143889368460</v>
      </c>
      <c r="I14" s="4">
        <f t="shared" si="0"/>
        <v>5187232763</v>
      </c>
      <c r="K14" s="4">
        <v>161928</v>
      </c>
      <c r="M14" s="4">
        <v>149076601223</v>
      </c>
      <c r="O14" s="4">
        <v>154722970766</v>
      </c>
      <c r="Q14" s="4">
        <f t="shared" si="1"/>
        <v>-5646369543</v>
      </c>
    </row>
    <row r="15" spans="1:17">
      <c r="A15" s="2" t="s">
        <v>27</v>
      </c>
      <c r="C15" s="4">
        <v>4300</v>
      </c>
      <c r="E15" s="4">
        <v>3297674188</v>
      </c>
      <c r="G15" s="4">
        <v>3263108454</v>
      </c>
      <c r="I15" s="4">
        <f t="shared" si="0"/>
        <v>34565734</v>
      </c>
      <c r="K15" s="4">
        <v>4300</v>
      </c>
      <c r="M15" s="4">
        <v>3297674188</v>
      </c>
      <c r="O15" s="4">
        <v>2737838278</v>
      </c>
      <c r="Q15" s="4">
        <f t="shared" si="1"/>
        <v>559835910</v>
      </c>
    </row>
    <row r="16" spans="1:17">
      <c r="A16" s="2" t="s">
        <v>30</v>
      </c>
      <c r="C16" s="4">
        <v>22600</v>
      </c>
      <c r="E16" s="4">
        <v>17453076056</v>
      </c>
      <c r="G16" s="4">
        <v>17264174301</v>
      </c>
      <c r="I16" s="4">
        <f t="shared" si="0"/>
        <v>188901755</v>
      </c>
      <c r="K16" s="4">
        <v>22600</v>
      </c>
      <c r="M16" s="4">
        <v>17453076056</v>
      </c>
      <c r="O16" s="4">
        <v>17021110515</v>
      </c>
      <c r="Q16" s="4">
        <f t="shared" si="1"/>
        <v>431965541</v>
      </c>
    </row>
    <row r="17" spans="1:17">
      <c r="A17" s="2" t="s">
        <v>42</v>
      </c>
      <c r="C17" s="4">
        <v>28</v>
      </c>
      <c r="E17" s="4">
        <v>21765774</v>
      </c>
      <c r="G17" s="4">
        <v>21527257</v>
      </c>
      <c r="I17" s="4">
        <f t="shared" si="0"/>
        <v>238517</v>
      </c>
      <c r="K17" s="4">
        <v>28</v>
      </c>
      <c r="M17" s="4">
        <v>21765774</v>
      </c>
      <c r="O17" s="4">
        <v>18685025</v>
      </c>
      <c r="Q17" s="4">
        <f t="shared" si="1"/>
        <v>3080749</v>
      </c>
    </row>
    <row r="18" spans="1:17">
      <c r="A18" s="2" t="s">
        <v>45</v>
      </c>
      <c r="C18" s="4">
        <v>3100</v>
      </c>
      <c r="E18" s="4">
        <v>2600831513</v>
      </c>
      <c r="G18" s="4">
        <v>2567512553</v>
      </c>
      <c r="I18" s="4">
        <f t="shared" si="0"/>
        <v>33318960</v>
      </c>
      <c r="K18" s="4">
        <v>3100</v>
      </c>
      <c r="M18" s="4">
        <v>2600831513</v>
      </c>
      <c r="O18" s="4">
        <v>2103619650</v>
      </c>
      <c r="Q18" s="4">
        <f t="shared" si="1"/>
        <v>497211863</v>
      </c>
    </row>
    <row r="19" spans="1:17" ht="22.5" thickBot="1">
      <c r="E19" s="6">
        <f>SUM(E8:E18)</f>
        <v>734744787685</v>
      </c>
      <c r="G19" s="6">
        <f>SUM(G8:G18)</f>
        <v>727862048771</v>
      </c>
      <c r="I19" s="6">
        <f>SUM(I8:I18)</f>
        <v>6882738914</v>
      </c>
      <c r="M19" s="6">
        <f>SUM(M8:M18)</f>
        <v>734744787685</v>
      </c>
      <c r="O19" s="6">
        <f>SUM(O8:O18)</f>
        <v>735397268522</v>
      </c>
      <c r="Q19" s="6">
        <f>SUM(Q8:Q18)</f>
        <v>-652480837</v>
      </c>
    </row>
    <row r="20" spans="1:17" ht="22.5" thickTop="1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51"/>
  <sheetViews>
    <sheetView rightToLeft="1" workbookViewId="0">
      <selection activeCell="Q15" sqref="Q15:Q47"/>
    </sheetView>
  </sheetViews>
  <sheetFormatPr defaultRowHeight="21.75"/>
  <cols>
    <col min="1" max="1" width="31" style="2" bestFit="1" customWidth="1"/>
    <col min="2" max="2" width="1" style="2" customWidth="1"/>
    <col min="3" max="3" width="9.285156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8.7109375" style="2" bestFit="1" customWidth="1"/>
    <col min="8" max="8" width="1" style="2" customWidth="1"/>
    <col min="9" max="9" width="34" style="2" bestFit="1" customWidth="1"/>
    <col min="10" max="10" width="1" style="2" customWidth="1"/>
    <col min="11" max="11" width="12.7109375" style="2" bestFit="1" customWidth="1"/>
    <col min="12" max="12" width="1" style="2" customWidth="1"/>
    <col min="13" max="13" width="18.7109375" style="2" bestFit="1" customWidth="1"/>
    <col min="14" max="14" width="1" style="2" customWidth="1"/>
    <col min="15" max="15" width="18.7109375" style="2" bestFit="1" customWidth="1"/>
    <col min="16" max="16" width="1" style="2" customWidth="1"/>
    <col min="17" max="17" width="34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2.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22.5">
      <c r="A3" s="11" t="s">
        <v>96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22.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22.5">
      <c r="A6" s="11" t="s">
        <v>3</v>
      </c>
      <c r="C6" s="13" t="s">
        <v>98</v>
      </c>
      <c r="D6" s="13" t="s">
        <v>98</v>
      </c>
      <c r="E6" s="13" t="s">
        <v>98</v>
      </c>
      <c r="F6" s="13" t="s">
        <v>98</v>
      </c>
      <c r="G6" s="13" t="s">
        <v>98</v>
      </c>
      <c r="H6" s="13" t="s">
        <v>98</v>
      </c>
      <c r="I6" s="13" t="s">
        <v>98</v>
      </c>
      <c r="K6" s="13" t="s">
        <v>99</v>
      </c>
      <c r="L6" s="13" t="s">
        <v>99</v>
      </c>
      <c r="M6" s="13" t="s">
        <v>99</v>
      </c>
      <c r="N6" s="13" t="s">
        <v>99</v>
      </c>
      <c r="O6" s="13" t="s">
        <v>99</v>
      </c>
      <c r="P6" s="13" t="s">
        <v>99</v>
      </c>
      <c r="Q6" s="13" t="s">
        <v>99</v>
      </c>
    </row>
    <row r="7" spans="1:17" ht="22.5">
      <c r="A7" s="13" t="s">
        <v>3</v>
      </c>
      <c r="C7" s="14" t="s">
        <v>7</v>
      </c>
      <c r="E7" s="14" t="s">
        <v>124</v>
      </c>
      <c r="G7" s="14" t="s">
        <v>125</v>
      </c>
      <c r="I7" s="14" t="s">
        <v>127</v>
      </c>
      <c r="K7" s="14" t="s">
        <v>7</v>
      </c>
      <c r="M7" s="14" t="s">
        <v>124</v>
      </c>
      <c r="O7" s="14" t="s">
        <v>125</v>
      </c>
      <c r="Q7" s="14" t="s">
        <v>127</v>
      </c>
    </row>
    <row r="8" spans="1:17">
      <c r="A8" s="2" t="s">
        <v>128</v>
      </c>
      <c r="C8" s="4">
        <v>0</v>
      </c>
      <c r="E8" s="4">
        <v>0</v>
      </c>
      <c r="G8" s="4">
        <v>0</v>
      </c>
      <c r="I8" s="4">
        <v>0</v>
      </c>
      <c r="K8" s="4">
        <v>300000</v>
      </c>
      <c r="M8" s="4">
        <v>5669067150</v>
      </c>
      <c r="O8" s="4">
        <v>5537588051</v>
      </c>
      <c r="Q8" s="4">
        <v>131479099</v>
      </c>
    </row>
    <row r="9" spans="1:17">
      <c r="A9" s="2" t="s">
        <v>129</v>
      </c>
      <c r="C9" s="4">
        <v>0</v>
      </c>
      <c r="E9" s="4">
        <v>0</v>
      </c>
      <c r="G9" s="4">
        <v>0</v>
      </c>
      <c r="I9" s="4">
        <v>0</v>
      </c>
      <c r="K9" s="4">
        <v>11000000</v>
      </c>
      <c r="M9" s="4">
        <v>113685000000</v>
      </c>
      <c r="O9" s="4">
        <v>108776903400</v>
      </c>
      <c r="Q9" s="4">
        <v>4908096600</v>
      </c>
    </row>
    <row r="10" spans="1:17">
      <c r="A10" s="2" t="s">
        <v>130</v>
      </c>
      <c r="C10" s="4">
        <v>0</v>
      </c>
      <c r="E10" s="4">
        <v>0</v>
      </c>
      <c r="G10" s="4">
        <v>0</v>
      </c>
      <c r="I10" s="4">
        <v>0</v>
      </c>
      <c r="K10" s="4">
        <v>4337498</v>
      </c>
      <c r="M10" s="4">
        <v>24267934934</v>
      </c>
      <c r="O10" s="4">
        <v>15228171216</v>
      </c>
      <c r="Q10" s="4">
        <v>9039763718</v>
      </c>
    </row>
    <row r="11" spans="1:17">
      <c r="A11" s="2" t="s">
        <v>122</v>
      </c>
      <c r="C11" s="4">
        <v>0</v>
      </c>
      <c r="E11" s="4">
        <v>0</v>
      </c>
      <c r="G11" s="4">
        <v>0</v>
      </c>
      <c r="I11" s="4">
        <v>0</v>
      </c>
      <c r="K11" s="4">
        <v>14097168</v>
      </c>
      <c r="M11" s="4">
        <v>98882888648</v>
      </c>
      <c r="O11" s="4">
        <v>89664136015</v>
      </c>
      <c r="Q11" s="4">
        <v>9218752633</v>
      </c>
    </row>
    <row r="12" spans="1:17">
      <c r="A12" s="2" t="s">
        <v>131</v>
      </c>
      <c r="C12" s="4">
        <v>0</v>
      </c>
      <c r="E12" s="4">
        <v>0</v>
      </c>
      <c r="G12" s="4">
        <v>0</v>
      </c>
      <c r="I12" s="4">
        <v>0</v>
      </c>
      <c r="K12" s="4">
        <v>900000</v>
      </c>
      <c r="M12" s="4">
        <v>25059006655</v>
      </c>
      <c r="O12" s="4">
        <v>23906061442</v>
      </c>
      <c r="Q12" s="4">
        <v>1152945213</v>
      </c>
    </row>
    <row r="13" spans="1:17">
      <c r="A13" s="2" t="s">
        <v>118</v>
      </c>
      <c r="C13" s="4">
        <v>0</v>
      </c>
      <c r="E13" s="4">
        <v>0</v>
      </c>
      <c r="G13" s="4">
        <v>0</v>
      </c>
      <c r="I13" s="4">
        <v>0</v>
      </c>
      <c r="K13" s="4">
        <v>2278729</v>
      </c>
      <c r="M13" s="4">
        <v>15303906146</v>
      </c>
      <c r="O13" s="4">
        <v>16122079827</v>
      </c>
      <c r="Q13" s="4">
        <v>-818173681</v>
      </c>
    </row>
    <row r="14" spans="1:17">
      <c r="A14" s="2" t="s">
        <v>120</v>
      </c>
      <c r="C14" s="4">
        <v>0</v>
      </c>
      <c r="E14" s="4">
        <v>0</v>
      </c>
      <c r="G14" s="4">
        <v>0</v>
      </c>
      <c r="I14" s="4">
        <v>0</v>
      </c>
      <c r="K14" s="4">
        <v>91983</v>
      </c>
      <c r="M14" s="4">
        <v>1379764735</v>
      </c>
      <c r="O14" s="4">
        <v>1440793189</v>
      </c>
      <c r="Q14" s="4">
        <v>-61028454</v>
      </c>
    </row>
    <row r="15" spans="1:17">
      <c r="A15" s="2" t="s">
        <v>33</v>
      </c>
      <c r="C15" s="4">
        <v>3100</v>
      </c>
      <c r="E15" s="4">
        <v>3100000000</v>
      </c>
      <c r="G15" s="4">
        <v>3036473259</v>
      </c>
      <c r="I15" s="4">
        <v>63526741</v>
      </c>
      <c r="K15" s="4">
        <v>500825</v>
      </c>
      <c r="M15" s="4">
        <v>426781784879</v>
      </c>
      <c r="O15" s="4">
        <v>427400722497</v>
      </c>
      <c r="Q15" s="4">
        <v>-618937618</v>
      </c>
    </row>
    <row r="16" spans="1:17">
      <c r="A16" s="2" t="s">
        <v>40</v>
      </c>
      <c r="C16" s="4">
        <v>28</v>
      </c>
      <c r="E16" s="4">
        <v>28000000</v>
      </c>
      <c r="G16" s="4">
        <v>23203593</v>
      </c>
      <c r="I16" s="4">
        <v>4796407</v>
      </c>
      <c r="K16" s="4">
        <v>28</v>
      </c>
      <c r="M16" s="4">
        <v>28000000</v>
      </c>
      <c r="O16" s="4">
        <v>23203593</v>
      </c>
      <c r="Q16" s="4">
        <v>4796407</v>
      </c>
    </row>
    <row r="17" spans="1:17">
      <c r="A17" s="2" t="s">
        <v>55</v>
      </c>
      <c r="C17" s="4">
        <v>111350</v>
      </c>
      <c r="E17" s="4">
        <v>111350000000</v>
      </c>
      <c r="G17" s="4">
        <v>100015901358</v>
      </c>
      <c r="I17" s="4">
        <v>11334098642</v>
      </c>
      <c r="K17" s="4">
        <v>111350</v>
      </c>
      <c r="M17" s="4">
        <v>111350000000</v>
      </c>
      <c r="O17" s="4">
        <v>100015901358</v>
      </c>
      <c r="Q17" s="4">
        <v>11334098642</v>
      </c>
    </row>
    <row r="18" spans="1:17">
      <c r="A18" s="2" t="s">
        <v>132</v>
      </c>
      <c r="C18" s="4">
        <v>0</v>
      </c>
      <c r="E18" s="4">
        <v>0</v>
      </c>
      <c r="G18" s="4">
        <v>0</v>
      </c>
      <c r="I18" s="4">
        <v>0</v>
      </c>
      <c r="K18" s="4">
        <v>459897</v>
      </c>
      <c r="M18" s="4">
        <v>424660929735</v>
      </c>
      <c r="O18" s="4">
        <v>387324743088</v>
      </c>
      <c r="Q18" s="4">
        <v>37336186647</v>
      </c>
    </row>
    <row r="19" spans="1:17">
      <c r="A19" s="2" t="s">
        <v>133</v>
      </c>
      <c r="C19" s="4">
        <v>0</v>
      </c>
      <c r="E19" s="4">
        <v>0</v>
      </c>
      <c r="G19" s="4">
        <v>0</v>
      </c>
      <c r="I19" s="4">
        <v>0</v>
      </c>
      <c r="K19" s="4">
        <v>190000</v>
      </c>
      <c r="M19" s="4">
        <v>181752903998</v>
      </c>
      <c r="O19" s="4">
        <v>155442234447</v>
      </c>
      <c r="Q19" s="4">
        <v>26310669551</v>
      </c>
    </row>
    <row r="20" spans="1:17">
      <c r="A20" s="2" t="s">
        <v>108</v>
      </c>
      <c r="C20" s="4">
        <v>0</v>
      </c>
      <c r="E20" s="4">
        <v>0</v>
      </c>
      <c r="G20" s="4">
        <v>0</v>
      </c>
      <c r="I20" s="4">
        <v>0</v>
      </c>
      <c r="K20" s="4">
        <v>3900</v>
      </c>
      <c r="M20" s="4">
        <v>3819825535</v>
      </c>
      <c r="O20" s="4">
        <v>3725376853</v>
      </c>
      <c r="Q20" s="4">
        <v>94448682</v>
      </c>
    </row>
    <row r="21" spans="1:17">
      <c r="A21" s="2" t="s">
        <v>37</v>
      </c>
      <c r="C21" s="4">
        <v>0</v>
      </c>
      <c r="E21" s="4">
        <v>0</v>
      </c>
      <c r="G21" s="4">
        <v>0</v>
      </c>
      <c r="I21" s="4">
        <v>0</v>
      </c>
      <c r="K21" s="4">
        <v>142200</v>
      </c>
      <c r="M21" s="4">
        <v>119995246925</v>
      </c>
      <c r="O21" s="4">
        <v>116615280324</v>
      </c>
      <c r="Q21" s="4">
        <v>3379966601</v>
      </c>
    </row>
    <row r="22" spans="1:17">
      <c r="A22" s="2" t="s">
        <v>60</v>
      </c>
      <c r="C22" s="4">
        <v>0</v>
      </c>
      <c r="E22" s="4">
        <v>0</v>
      </c>
      <c r="G22" s="4">
        <v>0</v>
      </c>
      <c r="I22" s="4">
        <v>0</v>
      </c>
      <c r="K22" s="4">
        <v>85577</v>
      </c>
      <c r="M22" s="4">
        <v>81985018923</v>
      </c>
      <c r="O22" s="4">
        <v>81500740893</v>
      </c>
      <c r="Q22" s="4">
        <v>484278030</v>
      </c>
    </row>
    <row r="23" spans="1:17">
      <c r="A23" s="2" t="s">
        <v>134</v>
      </c>
      <c r="C23" s="4">
        <v>0</v>
      </c>
      <c r="E23" s="4">
        <v>0</v>
      </c>
      <c r="G23" s="4">
        <v>0</v>
      </c>
      <c r="I23" s="4">
        <v>0</v>
      </c>
      <c r="K23" s="4">
        <v>19</v>
      </c>
      <c r="M23" s="4">
        <v>19000000</v>
      </c>
      <c r="O23" s="4">
        <v>16719059</v>
      </c>
      <c r="Q23" s="4">
        <v>2280941</v>
      </c>
    </row>
    <row r="24" spans="1:17">
      <c r="A24" s="2" t="s">
        <v>135</v>
      </c>
      <c r="C24" s="4">
        <v>0</v>
      </c>
      <c r="E24" s="4">
        <v>0</v>
      </c>
      <c r="G24" s="4">
        <v>0</v>
      </c>
      <c r="I24" s="4">
        <v>0</v>
      </c>
      <c r="K24" s="4">
        <v>120000</v>
      </c>
      <c r="M24" s="4">
        <v>119103392386</v>
      </c>
      <c r="O24" s="4">
        <v>110383111006</v>
      </c>
      <c r="Q24" s="4">
        <v>8720281380</v>
      </c>
    </row>
    <row r="25" spans="1:17">
      <c r="A25" s="2" t="s">
        <v>27</v>
      </c>
      <c r="C25" s="4">
        <v>0</v>
      </c>
      <c r="E25" s="4">
        <v>0</v>
      </c>
      <c r="G25" s="4">
        <v>0</v>
      </c>
      <c r="I25" s="4">
        <v>0</v>
      </c>
      <c r="K25" s="4">
        <v>45600</v>
      </c>
      <c r="M25" s="4">
        <v>30624798252</v>
      </c>
      <c r="O25" s="4">
        <v>29033819865</v>
      </c>
      <c r="Q25" s="4">
        <v>1590978387</v>
      </c>
    </row>
    <row r="26" spans="1:17">
      <c r="A26" s="2" t="s">
        <v>136</v>
      </c>
      <c r="C26" s="4">
        <v>0</v>
      </c>
      <c r="E26" s="4">
        <v>0</v>
      </c>
      <c r="G26" s="4">
        <v>0</v>
      </c>
      <c r="I26" s="4">
        <v>0</v>
      </c>
      <c r="K26" s="4">
        <v>24300</v>
      </c>
      <c r="M26" s="4">
        <v>17412653386</v>
      </c>
      <c r="O26" s="4">
        <v>16196658823</v>
      </c>
      <c r="Q26" s="4">
        <v>1215994563</v>
      </c>
    </row>
    <row r="27" spans="1:17">
      <c r="A27" s="2" t="s">
        <v>137</v>
      </c>
      <c r="C27" s="4">
        <v>0</v>
      </c>
      <c r="E27" s="4">
        <v>0</v>
      </c>
      <c r="G27" s="4">
        <v>0</v>
      </c>
      <c r="I27" s="4">
        <v>0</v>
      </c>
      <c r="K27" s="4">
        <v>133830</v>
      </c>
      <c r="M27" s="4">
        <v>132635206337</v>
      </c>
      <c r="O27" s="4">
        <v>125021878282</v>
      </c>
      <c r="Q27" s="4">
        <v>7613328055</v>
      </c>
    </row>
    <row r="28" spans="1:17">
      <c r="A28" s="2" t="s">
        <v>138</v>
      </c>
      <c r="C28" s="4">
        <v>0</v>
      </c>
      <c r="E28" s="4">
        <v>0</v>
      </c>
      <c r="G28" s="4">
        <v>0</v>
      </c>
      <c r="I28" s="4">
        <v>0</v>
      </c>
      <c r="K28" s="4">
        <v>10000</v>
      </c>
      <c r="M28" s="4">
        <v>10000000000</v>
      </c>
      <c r="O28" s="4">
        <v>8398477500</v>
      </c>
      <c r="Q28" s="4">
        <v>1601522500</v>
      </c>
    </row>
    <row r="29" spans="1:17">
      <c r="A29" s="2" t="s">
        <v>139</v>
      </c>
      <c r="C29" s="4">
        <v>0</v>
      </c>
      <c r="E29" s="4">
        <v>0</v>
      </c>
      <c r="G29" s="4">
        <v>0</v>
      </c>
      <c r="I29" s="4">
        <v>0</v>
      </c>
      <c r="K29" s="4">
        <v>52374</v>
      </c>
      <c r="M29" s="4">
        <v>52117006855</v>
      </c>
      <c r="O29" s="4">
        <v>50219006862</v>
      </c>
      <c r="Q29" s="4">
        <v>1897999993</v>
      </c>
    </row>
    <row r="30" spans="1:17">
      <c r="A30" s="2" t="s">
        <v>30</v>
      </c>
      <c r="C30" s="4">
        <v>0</v>
      </c>
      <c r="E30" s="4">
        <v>0</v>
      </c>
      <c r="G30" s="4">
        <v>0</v>
      </c>
      <c r="I30" s="4">
        <v>0</v>
      </c>
      <c r="K30" s="4">
        <v>28600</v>
      </c>
      <c r="M30" s="4">
        <v>20059835498</v>
      </c>
      <c r="O30" s="4">
        <v>17836016635</v>
      </c>
      <c r="Q30" s="4">
        <v>2223818863</v>
      </c>
    </row>
    <row r="31" spans="1:17">
      <c r="A31" s="2" t="s">
        <v>110</v>
      </c>
      <c r="C31" s="4">
        <v>0</v>
      </c>
      <c r="E31" s="4">
        <v>0</v>
      </c>
      <c r="G31" s="4">
        <v>0</v>
      </c>
      <c r="I31" s="4">
        <v>0</v>
      </c>
      <c r="K31" s="4">
        <v>153380</v>
      </c>
      <c r="M31" s="4">
        <v>145533060468</v>
      </c>
      <c r="O31" s="4">
        <v>146050028173</v>
      </c>
      <c r="Q31" s="4">
        <v>-516967705</v>
      </c>
    </row>
    <row r="32" spans="1:17">
      <c r="A32" s="2" t="s">
        <v>140</v>
      </c>
      <c r="C32" s="4">
        <v>0</v>
      </c>
      <c r="E32" s="4">
        <v>0</v>
      </c>
      <c r="G32" s="4">
        <v>0</v>
      </c>
      <c r="I32" s="4">
        <v>0</v>
      </c>
      <c r="K32" s="4">
        <v>42900</v>
      </c>
      <c r="M32" s="4">
        <v>42516761445</v>
      </c>
      <c r="O32" s="4">
        <v>42466733509</v>
      </c>
      <c r="Q32" s="4">
        <v>50027936</v>
      </c>
    </row>
    <row r="33" spans="1:17">
      <c r="A33" s="2" t="s">
        <v>141</v>
      </c>
      <c r="C33" s="4">
        <v>0</v>
      </c>
      <c r="E33" s="4">
        <v>0</v>
      </c>
      <c r="G33" s="4">
        <v>0</v>
      </c>
      <c r="I33" s="4">
        <v>0</v>
      </c>
      <c r="K33" s="4">
        <v>188245</v>
      </c>
      <c r="M33" s="4">
        <v>179216118935</v>
      </c>
      <c r="O33" s="4">
        <v>173441954988</v>
      </c>
      <c r="Q33" s="4">
        <v>5774163947</v>
      </c>
    </row>
    <row r="34" spans="1:17">
      <c r="A34" s="2" t="s">
        <v>142</v>
      </c>
      <c r="C34" s="4">
        <v>0</v>
      </c>
      <c r="E34" s="4">
        <v>0</v>
      </c>
      <c r="G34" s="4">
        <v>0</v>
      </c>
      <c r="I34" s="4">
        <v>0</v>
      </c>
      <c r="K34" s="4">
        <v>8700</v>
      </c>
      <c r="M34" s="4">
        <v>6565134856</v>
      </c>
      <c r="O34" s="4">
        <v>5583691772</v>
      </c>
      <c r="Q34" s="4">
        <v>981443084</v>
      </c>
    </row>
    <row r="35" spans="1:17">
      <c r="A35" s="2" t="s">
        <v>42</v>
      </c>
      <c r="C35" s="4">
        <v>0</v>
      </c>
      <c r="E35" s="4">
        <v>0</v>
      </c>
      <c r="G35" s="4">
        <v>0</v>
      </c>
      <c r="I35" s="4">
        <v>0</v>
      </c>
      <c r="K35" s="4">
        <v>64300</v>
      </c>
      <c r="M35" s="4">
        <v>43453481637</v>
      </c>
      <c r="O35" s="4">
        <v>42908826025</v>
      </c>
      <c r="Q35" s="4">
        <v>544655612</v>
      </c>
    </row>
    <row r="36" spans="1:17">
      <c r="A36" s="2" t="s">
        <v>143</v>
      </c>
      <c r="C36" s="4">
        <v>0</v>
      </c>
      <c r="E36" s="4">
        <v>0</v>
      </c>
      <c r="G36" s="4">
        <v>0</v>
      </c>
      <c r="I36" s="4">
        <v>0</v>
      </c>
      <c r="K36" s="4">
        <v>98571</v>
      </c>
      <c r="M36" s="4">
        <v>84933635865</v>
      </c>
      <c r="O36" s="4">
        <v>83434097718</v>
      </c>
      <c r="Q36" s="4">
        <v>1499538147</v>
      </c>
    </row>
    <row r="37" spans="1:17">
      <c r="A37" s="2" t="s">
        <v>144</v>
      </c>
      <c r="C37" s="4">
        <v>0</v>
      </c>
      <c r="E37" s="4">
        <v>0</v>
      </c>
      <c r="G37" s="4">
        <v>0</v>
      </c>
      <c r="I37" s="4">
        <v>0</v>
      </c>
      <c r="K37" s="4">
        <v>27</v>
      </c>
      <c r="M37" s="4">
        <v>27000000</v>
      </c>
      <c r="O37" s="4">
        <v>25656148</v>
      </c>
      <c r="Q37" s="4">
        <v>1343852</v>
      </c>
    </row>
    <row r="38" spans="1:17">
      <c r="A38" s="2" t="s">
        <v>145</v>
      </c>
      <c r="C38" s="4">
        <v>0</v>
      </c>
      <c r="E38" s="4">
        <v>0</v>
      </c>
      <c r="G38" s="4">
        <v>0</v>
      </c>
      <c r="I38" s="4">
        <v>0</v>
      </c>
      <c r="K38" s="4">
        <v>46702</v>
      </c>
      <c r="M38" s="4">
        <v>41417165781</v>
      </c>
      <c r="O38" s="4">
        <v>40345549143</v>
      </c>
      <c r="Q38" s="4">
        <v>1071616638</v>
      </c>
    </row>
    <row r="39" spans="1:17">
      <c r="A39" s="2" t="s">
        <v>146</v>
      </c>
      <c r="C39" s="4">
        <v>0</v>
      </c>
      <c r="E39" s="4">
        <v>0</v>
      </c>
      <c r="G39" s="4">
        <v>0</v>
      </c>
      <c r="I39" s="4">
        <v>0</v>
      </c>
      <c r="K39" s="4">
        <v>100000</v>
      </c>
      <c r="M39" s="4">
        <v>95145568903</v>
      </c>
      <c r="O39" s="4">
        <v>85468797782</v>
      </c>
      <c r="Q39" s="4">
        <v>9676771121</v>
      </c>
    </row>
    <row r="40" spans="1:17">
      <c r="A40" s="2" t="s">
        <v>147</v>
      </c>
      <c r="C40" s="4">
        <v>0</v>
      </c>
      <c r="E40" s="4">
        <v>0</v>
      </c>
      <c r="G40" s="4">
        <v>0</v>
      </c>
      <c r="I40" s="4">
        <v>0</v>
      </c>
      <c r="K40" s="4">
        <v>63300</v>
      </c>
      <c r="M40" s="4">
        <v>45107297825</v>
      </c>
      <c r="O40" s="4">
        <v>41404620052</v>
      </c>
      <c r="Q40" s="4">
        <v>3702677773</v>
      </c>
    </row>
    <row r="41" spans="1:17">
      <c r="A41" s="2" t="s">
        <v>148</v>
      </c>
      <c r="C41" s="4">
        <v>0</v>
      </c>
      <c r="E41" s="4">
        <v>0</v>
      </c>
      <c r="G41" s="4">
        <v>0</v>
      </c>
      <c r="I41" s="4">
        <v>0</v>
      </c>
      <c r="K41" s="4">
        <v>30000</v>
      </c>
      <c r="M41" s="4">
        <v>28301468499</v>
      </c>
      <c r="O41" s="4">
        <v>25402994872</v>
      </c>
      <c r="Q41" s="4">
        <v>2898473627</v>
      </c>
    </row>
    <row r="42" spans="1:17">
      <c r="A42" s="2" t="s">
        <v>149</v>
      </c>
      <c r="C42" s="4">
        <v>0</v>
      </c>
      <c r="E42" s="4">
        <v>0</v>
      </c>
      <c r="G42" s="4">
        <v>0</v>
      </c>
      <c r="I42" s="4">
        <v>0</v>
      </c>
      <c r="K42" s="4">
        <v>561474</v>
      </c>
      <c r="M42" s="4">
        <v>533786312443</v>
      </c>
      <c r="O42" s="4">
        <v>493914912936</v>
      </c>
      <c r="Q42" s="4">
        <v>39871399507</v>
      </c>
    </row>
    <row r="43" spans="1:17">
      <c r="A43" s="2" t="s">
        <v>105</v>
      </c>
      <c r="C43" s="4">
        <v>0</v>
      </c>
      <c r="E43" s="4">
        <v>0</v>
      </c>
      <c r="G43" s="4">
        <v>0</v>
      </c>
      <c r="I43" s="4">
        <v>0</v>
      </c>
      <c r="K43" s="4">
        <v>7770</v>
      </c>
      <c r="M43" s="4">
        <v>7650509096</v>
      </c>
      <c r="O43" s="4">
        <v>7541842033</v>
      </c>
      <c r="Q43" s="4">
        <v>108667063</v>
      </c>
    </row>
    <row r="44" spans="1:17">
      <c r="A44" s="2" t="s">
        <v>150</v>
      </c>
      <c r="C44" s="4">
        <v>0</v>
      </c>
      <c r="E44" s="4">
        <v>0</v>
      </c>
      <c r="G44" s="4">
        <v>0</v>
      </c>
      <c r="I44" s="4">
        <v>0</v>
      </c>
      <c r="K44" s="4">
        <v>33100</v>
      </c>
      <c r="M44" s="4">
        <v>22914255039</v>
      </c>
      <c r="O44" s="4">
        <v>21330738102</v>
      </c>
      <c r="Q44" s="4">
        <v>1583516937</v>
      </c>
    </row>
    <row r="45" spans="1:17">
      <c r="A45" s="2" t="s">
        <v>45</v>
      </c>
      <c r="C45" s="4">
        <v>0</v>
      </c>
      <c r="E45" s="4">
        <v>0</v>
      </c>
      <c r="G45" s="4">
        <v>0</v>
      </c>
      <c r="I45" s="4">
        <v>0</v>
      </c>
      <c r="K45" s="4">
        <v>126400</v>
      </c>
      <c r="M45" s="4">
        <v>90886672812</v>
      </c>
      <c r="O45" s="4">
        <v>85773394753</v>
      </c>
      <c r="Q45" s="4">
        <v>5113278059</v>
      </c>
    </row>
    <row r="46" spans="1:17">
      <c r="A46" s="2" t="s">
        <v>151</v>
      </c>
      <c r="C46" s="4">
        <v>0</v>
      </c>
      <c r="E46" s="4">
        <v>0</v>
      </c>
      <c r="G46" s="4">
        <v>0</v>
      </c>
      <c r="I46" s="4">
        <v>0</v>
      </c>
      <c r="K46" s="4">
        <v>409</v>
      </c>
      <c r="M46" s="4">
        <v>409000000</v>
      </c>
      <c r="O46" s="4">
        <v>381114820</v>
      </c>
      <c r="Q46" s="4">
        <v>27885180</v>
      </c>
    </row>
    <row r="47" spans="1:17">
      <c r="A47" s="2" t="s">
        <v>152</v>
      </c>
      <c r="C47" s="4">
        <v>0</v>
      </c>
      <c r="E47" s="4">
        <v>0</v>
      </c>
      <c r="G47" s="4">
        <v>0</v>
      </c>
      <c r="I47" s="4">
        <v>0</v>
      </c>
      <c r="K47" s="4">
        <v>14</v>
      </c>
      <c r="M47" s="4">
        <v>14000000</v>
      </c>
      <c r="O47" s="4">
        <v>11869568</v>
      </c>
      <c r="Q47" s="4">
        <v>2130432</v>
      </c>
    </row>
    <row r="48" spans="1:17" ht="22.5" thickBot="1">
      <c r="E48" s="6">
        <f>SUM(E8:E47)</f>
        <v>114478000000</v>
      </c>
      <c r="G48" s="6">
        <f>SUM(G8:G47)</f>
        <v>103075578210</v>
      </c>
      <c r="I48" s="6">
        <f>SUM(I8:I47)</f>
        <v>11402421790</v>
      </c>
      <c r="M48" s="6">
        <f>SUM(M8:M47)</f>
        <v>3384470614581</v>
      </c>
      <c r="O48" s="6">
        <f>SUM(O8:O47)</f>
        <v>3185316446619</v>
      </c>
      <c r="Q48" s="6">
        <f>SUM(Q8:Q47)</f>
        <v>199154167962</v>
      </c>
    </row>
    <row r="49" spans="9:17" ht="22.5" thickTop="1"/>
    <row r="50" spans="9:17">
      <c r="Q50" s="4"/>
    </row>
    <row r="51" spans="9:17">
      <c r="I51" s="4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6"/>
  <sheetViews>
    <sheetView rightToLeft="1" workbookViewId="0">
      <selection activeCell="K15" sqref="K15:K16"/>
    </sheetView>
  </sheetViews>
  <sheetFormatPr defaultRowHeight="21.75"/>
  <cols>
    <col min="1" max="1" width="27.5703125" style="2" bestFit="1" customWidth="1"/>
    <col min="2" max="2" width="1" style="2" customWidth="1"/>
    <col min="3" max="3" width="20.5703125" style="2" bestFit="1" customWidth="1"/>
    <col min="4" max="4" width="1" style="2" customWidth="1"/>
    <col min="5" max="5" width="22.42578125" style="2" bestFit="1" customWidth="1"/>
    <col min="6" max="6" width="1" style="2" customWidth="1"/>
    <col min="7" max="7" width="15.85546875" style="2" bestFit="1" customWidth="1"/>
    <col min="8" max="8" width="1" style="2" customWidth="1"/>
    <col min="9" max="9" width="15.7109375" style="2" customWidth="1"/>
    <col min="10" max="10" width="1" style="2" customWidth="1"/>
    <col min="11" max="11" width="24.85546875" style="2" bestFit="1" customWidth="1"/>
    <col min="12" max="12" width="1" style="2" customWidth="1"/>
    <col min="13" max="13" width="20.5703125" style="2" bestFit="1" customWidth="1"/>
    <col min="14" max="14" width="1" style="2" customWidth="1"/>
    <col min="15" max="15" width="22.42578125" style="2" bestFit="1" customWidth="1"/>
    <col min="16" max="16" width="1" style="2" customWidth="1"/>
    <col min="17" max="17" width="16" style="2" bestFit="1" customWidth="1"/>
    <col min="18" max="18" width="1" style="2" customWidth="1"/>
    <col min="19" max="19" width="16" style="2" bestFit="1" customWidth="1"/>
    <col min="20" max="20" width="1" style="2" customWidth="1"/>
    <col min="21" max="21" width="24.85546875" style="2" bestFit="1" customWidth="1"/>
    <col min="22" max="22" width="1" style="2" customWidth="1"/>
    <col min="23" max="23" width="9.140625" style="2" customWidth="1"/>
    <col min="24" max="16384" width="9.140625" style="2"/>
  </cols>
  <sheetData>
    <row r="2" spans="1:21" ht="22.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22.5">
      <c r="A3" s="11" t="s">
        <v>96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22.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6" spans="1:21" ht="22.5">
      <c r="A6" s="11" t="s">
        <v>3</v>
      </c>
      <c r="C6" s="13" t="s">
        <v>98</v>
      </c>
      <c r="D6" s="13" t="s">
        <v>98</v>
      </c>
      <c r="E6" s="13" t="s">
        <v>98</v>
      </c>
      <c r="F6" s="13" t="s">
        <v>98</v>
      </c>
      <c r="G6" s="13" t="s">
        <v>98</v>
      </c>
      <c r="H6" s="13" t="s">
        <v>98</v>
      </c>
      <c r="I6" s="13" t="s">
        <v>98</v>
      </c>
      <c r="J6" s="13" t="s">
        <v>98</v>
      </c>
      <c r="K6" s="13" t="s">
        <v>98</v>
      </c>
      <c r="M6" s="13" t="s">
        <v>99</v>
      </c>
      <c r="N6" s="13" t="s">
        <v>99</v>
      </c>
      <c r="O6" s="13" t="s">
        <v>99</v>
      </c>
      <c r="P6" s="13" t="s">
        <v>99</v>
      </c>
      <c r="Q6" s="13" t="s">
        <v>99</v>
      </c>
      <c r="R6" s="13" t="s">
        <v>99</v>
      </c>
      <c r="S6" s="13" t="s">
        <v>99</v>
      </c>
      <c r="T6" s="13" t="s">
        <v>99</v>
      </c>
      <c r="U6" s="13" t="s">
        <v>99</v>
      </c>
    </row>
    <row r="7" spans="1:21" ht="22.5">
      <c r="A7" s="13" t="s">
        <v>3</v>
      </c>
      <c r="C7" s="14" t="s">
        <v>153</v>
      </c>
      <c r="E7" s="14" t="s">
        <v>154</v>
      </c>
      <c r="G7" s="14" t="s">
        <v>155</v>
      </c>
      <c r="I7" s="14" t="s">
        <v>80</v>
      </c>
      <c r="K7" s="14" t="s">
        <v>156</v>
      </c>
      <c r="M7" s="14" t="s">
        <v>153</v>
      </c>
      <c r="O7" s="14" t="s">
        <v>154</v>
      </c>
      <c r="Q7" s="14" t="s">
        <v>155</v>
      </c>
      <c r="S7" s="14" t="s">
        <v>80</v>
      </c>
      <c r="U7" s="14" t="s">
        <v>156</v>
      </c>
    </row>
    <row r="8" spans="1:21">
      <c r="A8" s="2" t="s">
        <v>128</v>
      </c>
      <c r="C8" s="4">
        <v>0</v>
      </c>
      <c r="E8" s="4">
        <v>0</v>
      </c>
      <c r="G8" s="4">
        <v>0</v>
      </c>
      <c r="I8" s="4">
        <v>0</v>
      </c>
      <c r="K8" s="2" t="s">
        <v>36</v>
      </c>
      <c r="M8" s="4">
        <v>0</v>
      </c>
      <c r="O8" s="4">
        <v>0</v>
      </c>
      <c r="Q8" s="4">
        <v>131479099</v>
      </c>
      <c r="S8" s="4">
        <v>131479099</v>
      </c>
      <c r="U8" s="7">
        <f>S8/$S$15</f>
        <v>5.1632535332054906E-3</v>
      </c>
    </row>
    <row r="9" spans="1:21">
      <c r="A9" s="2" t="s">
        <v>129</v>
      </c>
      <c r="C9" s="4">
        <v>0</v>
      </c>
      <c r="E9" s="4">
        <v>0</v>
      </c>
      <c r="G9" s="4">
        <v>0</v>
      </c>
      <c r="I9" s="4">
        <v>0</v>
      </c>
      <c r="K9" s="2" t="s">
        <v>36</v>
      </c>
      <c r="M9" s="4">
        <v>0</v>
      </c>
      <c r="O9" s="4">
        <v>0</v>
      </c>
      <c r="Q9" s="4">
        <v>4908096600</v>
      </c>
      <c r="S9" s="4">
        <v>4908096600</v>
      </c>
      <c r="U9" s="7">
        <f t="shared" ref="U9:U14" si="0">S9/$S$15</f>
        <v>0.19274354101912317</v>
      </c>
    </row>
    <row r="10" spans="1:21">
      <c r="A10" s="2" t="s">
        <v>130</v>
      </c>
      <c r="C10" s="4">
        <v>0</v>
      </c>
      <c r="E10" s="4">
        <v>0</v>
      </c>
      <c r="G10" s="4">
        <v>0</v>
      </c>
      <c r="I10" s="4">
        <v>0</v>
      </c>
      <c r="K10" s="2" t="s">
        <v>36</v>
      </c>
      <c r="M10" s="4">
        <v>0</v>
      </c>
      <c r="O10" s="4">
        <v>0</v>
      </c>
      <c r="Q10" s="4">
        <v>9039763718</v>
      </c>
      <c r="S10" s="4">
        <v>9039763718</v>
      </c>
      <c r="U10" s="7">
        <f t="shared" si="0"/>
        <v>0.3549962869482875</v>
      </c>
    </row>
    <row r="11" spans="1:21">
      <c r="A11" s="2" t="s">
        <v>122</v>
      </c>
      <c r="C11" s="4">
        <v>0</v>
      </c>
      <c r="E11" s="4">
        <v>0</v>
      </c>
      <c r="G11" s="4">
        <v>0</v>
      </c>
      <c r="I11" s="4">
        <v>0</v>
      </c>
      <c r="K11" s="2" t="s">
        <v>36</v>
      </c>
      <c r="M11" s="4">
        <v>649716700</v>
      </c>
      <c r="O11" s="4">
        <v>0</v>
      </c>
      <c r="Q11" s="4">
        <v>9218752633</v>
      </c>
      <c r="S11" s="4">
        <v>9868469333</v>
      </c>
      <c r="U11" s="7">
        <f t="shared" si="0"/>
        <v>0.38753999334101213</v>
      </c>
    </row>
    <row r="12" spans="1:21">
      <c r="A12" s="2" t="s">
        <v>131</v>
      </c>
      <c r="C12" s="4">
        <v>0</v>
      </c>
      <c r="E12" s="4">
        <v>0</v>
      </c>
      <c r="G12" s="4">
        <v>0</v>
      </c>
      <c r="I12" s="4">
        <v>0</v>
      </c>
      <c r="K12" s="2" t="s">
        <v>36</v>
      </c>
      <c r="M12" s="4">
        <v>0</v>
      </c>
      <c r="O12" s="4">
        <v>0</v>
      </c>
      <c r="Q12" s="4">
        <v>1152945213</v>
      </c>
      <c r="S12" s="4">
        <v>1152945213</v>
      </c>
      <c r="U12" s="7">
        <f t="shared" si="0"/>
        <v>4.5276766344547331E-2</v>
      </c>
    </row>
    <row r="13" spans="1:21">
      <c r="A13" s="2" t="s">
        <v>118</v>
      </c>
      <c r="C13" s="4">
        <v>0</v>
      </c>
      <c r="E13" s="4">
        <v>0</v>
      </c>
      <c r="G13" s="4">
        <v>0</v>
      </c>
      <c r="I13" s="4">
        <v>0</v>
      </c>
      <c r="K13" s="2" t="s">
        <v>36</v>
      </c>
      <c r="M13" s="4">
        <v>1160052961</v>
      </c>
      <c r="O13" s="4">
        <v>0</v>
      </c>
      <c r="Q13" s="4">
        <v>-818173681</v>
      </c>
      <c r="S13" s="4">
        <v>341879280</v>
      </c>
      <c r="U13" s="7">
        <f t="shared" si="0"/>
        <v>1.3425779563562031E-2</v>
      </c>
    </row>
    <row r="14" spans="1:21">
      <c r="A14" s="2" t="s">
        <v>120</v>
      </c>
      <c r="C14" s="4">
        <v>0</v>
      </c>
      <c r="E14" s="4">
        <v>0</v>
      </c>
      <c r="G14" s="4">
        <v>0</v>
      </c>
      <c r="I14" s="4">
        <v>0</v>
      </c>
      <c r="K14" s="2" t="s">
        <v>36</v>
      </c>
      <c r="M14" s="4">
        <v>82784700</v>
      </c>
      <c r="O14" s="4">
        <v>0</v>
      </c>
      <c r="Q14" s="4">
        <v>-61028454</v>
      </c>
      <c r="S14" s="4">
        <v>21756246</v>
      </c>
      <c r="U14" s="7">
        <f t="shared" si="0"/>
        <v>8.5437925026233879E-4</v>
      </c>
    </row>
    <row r="15" spans="1:21" ht="22.5" thickBot="1">
      <c r="C15" s="6">
        <f>SUM(C8:C14)</f>
        <v>0</v>
      </c>
      <c r="E15" s="6">
        <f>SUM(E8:E14)</f>
        <v>0</v>
      </c>
      <c r="G15" s="6">
        <f>SUM(G8:G14)</f>
        <v>0</v>
      </c>
      <c r="I15" s="6">
        <f>SUM(I8:I14)</f>
        <v>0</v>
      </c>
      <c r="K15" s="10">
        <f>SUM(K8:K14)</f>
        <v>0</v>
      </c>
      <c r="M15" s="6">
        <f>SUM(M8:M14)</f>
        <v>1892554361</v>
      </c>
      <c r="O15" s="6">
        <f>SUM(O8:O14)</f>
        <v>0</v>
      </c>
      <c r="Q15" s="6">
        <f>SUM(Q8:Q14)</f>
        <v>23571835128</v>
      </c>
      <c r="S15" s="6">
        <f>SUM(S8:S14)</f>
        <v>25464389489</v>
      </c>
      <c r="U15" s="9">
        <f>SUM(U8:U14)</f>
        <v>1.0000000000000002</v>
      </c>
    </row>
    <row r="16" spans="1:21" ht="22.5" thickTop="1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47"/>
  <sheetViews>
    <sheetView rightToLeft="1" topLeftCell="A37" workbookViewId="0">
      <selection activeCell="M50" sqref="M50"/>
    </sheetView>
  </sheetViews>
  <sheetFormatPr defaultRowHeight="21.75"/>
  <cols>
    <col min="1" max="1" width="32.140625" style="2" bestFit="1" customWidth="1"/>
    <col min="2" max="2" width="1" style="2" customWidth="1"/>
    <col min="3" max="3" width="21.28515625" style="2" bestFit="1" customWidth="1"/>
    <col min="4" max="4" width="1" style="2" customWidth="1"/>
    <col min="5" max="5" width="22.42578125" style="2" bestFit="1" customWidth="1"/>
    <col min="6" max="6" width="1" style="2" customWidth="1"/>
    <col min="7" max="7" width="17.140625" style="2" bestFit="1" customWidth="1"/>
    <col min="8" max="8" width="1" style="2" customWidth="1"/>
    <col min="9" max="9" width="17.140625" style="2" bestFit="1" customWidth="1"/>
    <col min="10" max="10" width="1" style="2" customWidth="1"/>
    <col min="11" max="11" width="21.28515625" style="2" bestFit="1" customWidth="1"/>
    <col min="12" max="12" width="1" style="2" customWidth="1"/>
    <col min="13" max="13" width="22.42578125" style="2" bestFit="1" customWidth="1"/>
    <col min="14" max="14" width="1" style="2" customWidth="1"/>
    <col min="15" max="15" width="17.28515625" style="2" bestFit="1" customWidth="1"/>
    <col min="16" max="16" width="1" style="2" customWidth="1"/>
    <col min="17" max="17" width="17.2851562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2.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22.5">
      <c r="A3" s="11" t="s">
        <v>96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22.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22.5">
      <c r="A6" s="11" t="s">
        <v>100</v>
      </c>
      <c r="C6" s="13" t="s">
        <v>98</v>
      </c>
      <c r="D6" s="13" t="s">
        <v>98</v>
      </c>
      <c r="E6" s="13" t="s">
        <v>98</v>
      </c>
      <c r="F6" s="13" t="s">
        <v>98</v>
      </c>
      <c r="G6" s="13" t="s">
        <v>98</v>
      </c>
      <c r="H6" s="13" t="s">
        <v>98</v>
      </c>
      <c r="I6" s="13" t="s">
        <v>98</v>
      </c>
      <c r="K6" s="13" t="s">
        <v>99</v>
      </c>
      <c r="L6" s="13" t="s">
        <v>99</v>
      </c>
      <c r="M6" s="13" t="s">
        <v>99</v>
      </c>
      <c r="N6" s="13" t="s">
        <v>99</v>
      </c>
      <c r="O6" s="13" t="s">
        <v>99</v>
      </c>
      <c r="P6" s="13" t="s">
        <v>99</v>
      </c>
      <c r="Q6" s="13" t="s">
        <v>99</v>
      </c>
    </row>
    <row r="7" spans="1:17" ht="22.5">
      <c r="A7" s="13" t="s">
        <v>100</v>
      </c>
      <c r="C7" s="14" t="s">
        <v>157</v>
      </c>
      <c r="E7" s="14" t="s">
        <v>154</v>
      </c>
      <c r="G7" s="14" t="s">
        <v>155</v>
      </c>
      <c r="I7" s="14" t="s">
        <v>158</v>
      </c>
      <c r="K7" s="14" t="s">
        <v>157</v>
      </c>
      <c r="M7" s="14" t="s">
        <v>154</v>
      </c>
      <c r="O7" s="14" t="s">
        <v>155</v>
      </c>
      <c r="Q7" s="14" t="s">
        <v>158</v>
      </c>
    </row>
    <row r="8" spans="1:17">
      <c r="A8" s="2" t="s">
        <v>33</v>
      </c>
      <c r="C8" s="4">
        <v>0</v>
      </c>
      <c r="E8" s="4">
        <f>IFERROR(VLOOKUP(A8,'درآمد ناشی از تغییر قیمت اوراق'!A:Q,9,0),0)</f>
        <v>0</v>
      </c>
      <c r="G8" s="4">
        <v>63526741</v>
      </c>
      <c r="I8" s="4">
        <f>C8+E8+G8</f>
        <v>63526741</v>
      </c>
      <c r="K8" s="4">
        <v>0</v>
      </c>
      <c r="M8" s="4">
        <f>IFERROR(VLOOKUP(A8,'درآمد ناشی از تغییر قیمت اوراق'!A:Q,17,0),0)</f>
        <v>0</v>
      </c>
      <c r="O8" s="4">
        <v>-618937618</v>
      </c>
      <c r="Q8" s="4">
        <f>K8+M8+O8</f>
        <v>-618937618</v>
      </c>
    </row>
    <row r="9" spans="1:17">
      <c r="A9" s="2" t="s">
        <v>40</v>
      </c>
      <c r="C9" s="4">
        <v>0</v>
      </c>
      <c r="E9" s="4">
        <f>IFERROR(VLOOKUP(A9,'درآمد ناشی از تغییر قیمت اوراق'!A:Q,9,0),0)</f>
        <v>0</v>
      </c>
      <c r="G9" s="4">
        <v>4796407</v>
      </c>
      <c r="I9" s="4">
        <f t="shared" ref="I9:I45" si="0">C9+E9+G9</f>
        <v>4796407</v>
      </c>
      <c r="K9" s="4">
        <v>0</v>
      </c>
      <c r="M9" s="4">
        <f>IFERROR(VLOOKUP(A9,'درآمد ناشی از تغییر قیمت اوراق'!A:Q,17,0),0)</f>
        <v>0</v>
      </c>
      <c r="O9" s="4">
        <v>4796407</v>
      </c>
      <c r="Q9" s="4">
        <f t="shared" ref="Q9:Q45" si="1">K9+M9+O9</f>
        <v>4796407</v>
      </c>
    </row>
    <row r="10" spans="1:17">
      <c r="A10" s="2" t="s">
        <v>55</v>
      </c>
      <c r="C10" s="4">
        <v>0</v>
      </c>
      <c r="E10" s="4">
        <f>IFERROR(VLOOKUP(A10,'درآمد ناشی از تغییر قیمت اوراق'!A:Q,9,0),0)</f>
        <v>0</v>
      </c>
      <c r="G10" s="4">
        <v>11334098642</v>
      </c>
      <c r="I10" s="4">
        <f t="shared" si="0"/>
        <v>11334098642</v>
      </c>
      <c r="K10" s="4">
        <v>0</v>
      </c>
      <c r="M10" s="4">
        <f>IFERROR(VLOOKUP(A10,'درآمد ناشی از تغییر قیمت اوراق'!A:Q,17,0),0)</f>
        <v>0</v>
      </c>
      <c r="O10" s="4">
        <v>11334098642</v>
      </c>
      <c r="Q10" s="4">
        <f t="shared" si="1"/>
        <v>11334098642</v>
      </c>
    </row>
    <row r="11" spans="1:17">
      <c r="A11" s="2" t="s">
        <v>132</v>
      </c>
      <c r="C11" s="4">
        <v>0</v>
      </c>
      <c r="E11" s="4">
        <f>IFERROR(VLOOKUP(A11,'درآمد ناشی از تغییر قیمت اوراق'!A:Q,9,0),0)</f>
        <v>0</v>
      </c>
      <c r="G11" s="4">
        <v>0</v>
      </c>
      <c r="I11" s="4">
        <f t="shared" si="0"/>
        <v>0</v>
      </c>
      <c r="K11" s="4">
        <v>0</v>
      </c>
      <c r="M11" s="4">
        <f>IFERROR(VLOOKUP(A11,'درآمد ناشی از تغییر قیمت اوراق'!A:Q,17,0),0)</f>
        <v>0</v>
      </c>
      <c r="O11" s="4">
        <v>37336186647</v>
      </c>
      <c r="Q11" s="4">
        <f t="shared" si="1"/>
        <v>37336186647</v>
      </c>
    </row>
    <row r="12" spans="1:17">
      <c r="A12" s="2" t="s">
        <v>133</v>
      </c>
      <c r="C12" s="4">
        <v>0</v>
      </c>
      <c r="E12" s="4">
        <f>IFERROR(VLOOKUP(A12,'درآمد ناشی از تغییر قیمت اوراق'!A:Q,9,0),0)</f>
        <v>0</v>
      </c>
      <c r="G12" s="4">
        <v>0</v>
      </c>
      <c r="I12" s="4">
        <f t="shared" si="0"/>
        <v>0</v>
      </c>
      <c r="K12" s="4">
        <v>0</v>
      </c>
      <c r="M12" s="4">
        <f>IFERROR(VLOOKUP(A12,'درآمد ناشی از تغییر قیمت اوراق'!A:Q,17,0),0)</f>
        <v>0</v>
      </c>
      <c r="O12" s="4">
        <v>26310669551</v>
      </c>
      <c r="Q12" s="4">
        <f t="shared" si="1"/>
        <v>26310669551</v>
      </c>
    </row>
    <row r="13" spans="1:17">
      <c r="A13" s="2" t="s">
        <v>108</v>
      </c>
      <c r="C13" s="4">
        <v>0</v>
      </c>
      <c r="E13" s="4">
        <f>IFERROR(VLOOKUP(A13,'درآمد ناشی از تغییر قیمت اوراق'!A:Q,9,0),0)</f>
        <v>0</v>
      </c>
      <c r="G13" s="4">
        <v>0</v>
      </c>
      <c r="I13" s="4">
        <f t="shared" si="0"/>
        <v>0</v>
      </c>
      <c r="K13" s="4">
        <v>37828264</v>
      </c>
      <c r="M13" s="4">
        <f>IFERROR(VLOOKUP(A13,'درآمد ناشی از تغییر قیمت اوراق'!A:Q,17,0),0)</f>
        <v>0</v>
      </c>
      <c r="O13" s="4">
        <v>94448682</v>
      </c>
      <c r="Q13" s="4">
        <f t="shared" si="1"/>
        <v>132276946</v>
      </c>
    </row>
    <row r="14" spans="1:17">
      <c r="A14" s="2" t="s">
        <v>37</v>
      </c>
      <c r="C14" s="4">
        <v>0</v>
      </c>
      <c r="E14" s="4">
        <f>IFERROR(VLOOKUP(A14,'درآمد ناشی از تغییر قیمت اوراق'!A:Q,9,0),0)</f>
        <v>1404799776</v>
      </c>
      <c r="G14" s="4">
        <v>0</v>
      </c>
      <c r="I14" s="4">
        <f t="shared" si="0"/>
        <v>1404799776</v>
      </c>
      <c r="K14" s="4">
        <v>0</v>
      </c>
      <c r="M14" s="4">
        <f>IFERROR(VLOOKUP(A14,'درآمد ناشی از تغییر قیمت اوراق'!A:Q,17,0),0)</f>
        <v>8481954435</v>
      </c>
      <c r="O14" s="4">
        <v>3379966601</v>
      </c>
      <c r="Q14" s="4">
        <f t="shared" si="1"/>
        <v>11861921036</v>
      </c>
    </row>
    <row r="15" spans="1:17">
      <c r="A15" s="2" t="s">
        <v>60</v>
      </c>
      <c r="C15" s="4">
        <v>2397196398</v>
      </c>
      <c r="E15" s="4">
        <f>IFERROR(VLOOKUP(A15,'درآمد ناشی از تغییر قیمت اوراق'!A:Q,9,0),0)</f>
        <v>5187232763</v>
      </c>
      <c r="G15" s="4">
        <v>0</v>
      </c>
      <c r="I15" s="4">
        <f t="shared" si="0"/>
        <v>7584429161</v>
      </c>
      <c r="K15" s="4">
        <v>23821728310</v>
      </c>
      <c r="M15" s="4">
        <f>IFERROR(VLOOKUP(A15,'درآمد ناشی از تغییر قیمت اوراق'!A:Q,17,0),0)</f>
        <v>-5646369543</v>
      </c>
      <c r="O15" s="4">
        <v>484278030</v>
      </c>
      <c r="Q15" s="4">
        <f t="shared" si="1"/>
        <v>18659636797</v>
      </c>
    </row>
    <row r="16" spans="1:17">
      <c r="A16" s="2" t="s">
        <v>134</v>
      </c>
      <c r="C16" s="4">
        <v>0</v>
      </c>
      <c r="E16" s="4">
        <f>IFERROR(VLOOKUP(A16,'درآمد ناشی از تغییر قیمت اوراق'!A:Q,9,0),0)</f>
        <v>0</v>
      </c>
      <c r="G16" s="4">
        <v>0</v>
      </c>
      <c r="I16" s="4">
        <f t="shared" si="0"/>
        <v>0</v>
      </c>
      <c r="K16" s="4">
        <v>0</v>
      </c>
      <c r="M16" s="4">
        <f>IFERROR(VLOOKUP(A16,'درآمد ناشی از تغییر قیمت اوراق'!A:Q,17,0),0)</f>
        <v>0</v>
      </c>
      <c r="O16" s="4">
        <v>2280941</v>
      </c>
      <c r="Q16" s="4">
        <f t="shared" si="1"/>
        <v>2280941</v>
      </c>
    </row>
    <row r="17" spans="1:17">
      <c r="A17" s="2" t="s">
        <v>135</v>
      </c>
      <c r="C17" s="4">
        <v>0</v>
      </c>
      <c r="E17" s="4">
        <f>IFERROR(VLOOKUP(A17,'درآمد ناشی از تغییر قیمت اوراق'!A:Q,9,0),0)</f>
        <v>0</v>
      </c>
      <c r="G17" s="4">
        <v>0</v>
      </c>
      <c r="I17" s="4">
        <f t="shared" si="0"/>
        <v>0</v>
      </c>
      <c r="K17" s="4">
        <v>0</v>
      </c>
      <c r="M17" s="4">
        <f>IFERROR(VLOOKUP(A17,'درآمد ناشی از تغییر قیمت اوراق'!A:Q,17,0),0)</f>
        <v>0</v>
      </c>
      <c r="O17" s="4">
        <v>8720281380</v>
      </c>
      <c r="Q17" s="4">
        <f t="shared" si="1"/>
        <v>8720281380</v>
      </c>
    </row>
    <row r="18" spans="1:17">
      <c r="A18" s="2" t="s">
        <v>27</v>
      </c>
      <c r="C18" s="4">
        <v>0</v>
      </c>
      <c r="E18" s="4">
        <f>IFERROR(VLOOKUP(A18,'درآمد ناشی از تغییر قیمت اوراق'!A:Q,9,0),0)</f>
        <v>34565734</v>
      </c>
      <c r="G18" s="4">
        <v>0</v>
      </c>
      <c r="I18" s="4">
        <f t="shared" si="0"/>
        <v>34565734</v>
      </c>
      <c r="K18" s="4">
        <v>0</v>
      </c>
      <c r="M18" s="4">
        <f>IFERROR(VLOOKUP(A18,'درآمد ناشی از تغییر قیمت اوراق'!A:Q,17,0),0)</f>
        <v>559835910</v>
      </c>
      <c r="O18" s="4">
        <v>1590978387</v>
      </c>
      <c r="Q18" s="4">
        <f t="shared" si="1"/>
        <v>2150814297</v>
      </c>
    </row>
    <row r="19" spans="1:17">
      <c r="A19" s="2" t="s">
        <v>136</v>
      </c>
      <c r="C19" s="4">
        <v>0</v>
      </c>
      <c r="E19" s="4">
        <f>IFERROR(VLOOKUP(A19,'درآمد ناشی از تغییر قیمت اوراق'!A:Q,9,0),0)</f>
        <v>0</v>
      </c>
      <c r="G19" s="4">
        <v>0</v>
      </c>
      <c r="I19" s="4">
        <f t="shared" si="0"/>
        <v>0</v>
      </c>
      <c r="K19" s="4">
        <v>0</v>
      </c>
      <c r="M19" s="4">
        <f>IFERROR(VLOOKUP(A19,'درآمد ناشی از تغییر قیمت اوراق'!A:Q,17,0),0)</f>
        <v>0</v>
      </c>
      <c r="O19" s="4">
        <v>1215994563</v>
      </c>
      <c r="Q19" s="4">
        <f t="shared" si="1"/>
        <v>1215994563</v>
      </c>
    </row>
    <row r="20" spans="1:17">
      <c r="A20" s="2" t="s">
        <v>137</v>
      </c>
      <c r="C20" s="4">
        <v>0</v>
      </c>
      <c r="E20" s="4">
        <f>IFERROR(VLOOKUP(A20,'درآمد ناشی از تغییر قیمت اوراق'!A:Q,9,0),0)</f>
        <v>0</v>
      </c>
      <c r="G20" s="4">
        <v>0</v>
      </c>
      <c r="I20" s="4">
        <f t="shared" si="0"/>
        <v>0</v>
      </c>
      <c r="K20" s="4">
        <v>0</v>
      </c>
      <c r="M20" s="4">
        <f>IFERROR(VLOOKUP(A20,'درآمد ناشی از تغییر قیمت اوراق'!A:Q,17,0),0)</f>
        <v>0</v>
      </c>
      <c r="O20" s="4">
        <v>7613328055</v>
      </c>
      <c r="Q20" s="4">
        <f t="shared" si="1"/>
        <v>7613328055</v>
      </c>
    </row>
    <row r="21" spans="1:17">
      <c r="A21" s="2" t="s">
        <v>138</v>
      </c>
      <c r="C21" s="4">
        <v>0</v>
      </c>
      <c r="E21" s="4">
        <f>IFERROR(VLOOKUP(A21,'درآمد ناشی از تغییر قیمت اوراق'!A:Q,9,0),0)</f>
        <v>0</v>
      </c>
      <c r="G21" s="4">
        <v>0</v>
      </c>
      <c r="I21" s="4">
        <f t="shared" si="0"/>
        <v>0</v>
      </c>
      <c r="K21" s="4">
        <v>0</v>
      </c>
      <c r="M21" s="4">
        <f>IFERROR(VLOOKUP(A21,'درآمد ناشی از تغییر قیمت اوراق'!A:Q,17,0),0)</f>
        <v>0</v>
      </c>
      <c r="O21" s="4">
        <v>1601522500</v>
      </c>
      <c r="Q21" s="4">
        <f t="shared" si="1"/>
        <v>1601522500</v>
      </c>
    </row>
    <row r="22" spans="1:17">
      <c r="A22" s="2" t="s">
        <v>139</v>
      </c>
      <c r="C22" s="4">
        <v>0</v>
      </c>
      <c r="E22" s="4">
        <f>IFERROR(VLOOKUP(A22,'درآمد ناشی از تغییر قیمت اوراق'!A:Q,9,0),0)</f>
        <v>0</v>
      </c>
      <c r="G22" s="4">
        <v>0</v>
      </c>
      <c r="I22" s="4">
        <f t="shared" si="0"/>
        <v>0</v>
      </c>
      <c r="K22" s="4">
        <v>0</v>
      </c>
      <c r="M22" s="4">
        <f>IFERROR(VLOOKUP(A22,'درآمد ناشی از تغییر قیمت اوراق'!A:Q,17,0),0)</f>
        <v>0</v>
      </c>
      <c r="O22" s="4">
        <v>1897999993</v>
      </c>
      <c r="Q22" s="4">
        <f t="shared" si="1"/>
        <v>1897999993</v>
      </c>
    </row>
    <row r="23" spans="1:17">
      <c r="A23" s="2" t="s">
        <v>30</v>
      </c>
      <c r="C23" s="4">
        <v>0</v>
      </c>
      <c r="E23" s="4">
        <f>IFERROR(VLOOKUP(A23,'درآمد ناشی از تغییر قیمت اوراق'!A:Q,9,0),0)</f>
        <v>188901755</v>
      </c>
      <c r="G23" s="4">
        <v>0</v>
      </c>
      <c r="I23" s="4">
        <f t="shared" si="0"/>
        <v>188901755</v>
      </c>
      <c r="K23" s="4">
        <v>0</v>
      </c>
      <c r="M23" s="4">
        <f>IFERROR(VLOOKUP(A23,'درآمد ناشی از تغییر قیمت اوراق'!A:Q,17,0),0)</f>
        <v>431965541</v>
      </c>
      <c r="O23" s="4">
        <v>2223818863</v>
      </c>
      <c r="Q23" s="4">
        <f t="shared" si="1"/>
        <v>2655784404</v>
      </c>
    </row>
    <row r="24" spans="1:17">
      <c r="A24" s="2" t="s">
        <v>110</v>
      </c>
      <c r="C24" s="4">
        <v>0</v>
      </c>
      <c r="E24" s="4">
        <f>IFERROR(VLOOKUP(A24,'درآمد ناشی از تغییر قیمت اوراق'!A:Q,9,0),0)</f>
        <v>0</v>
      </c>
      <c r="G24" s="4">
        <v>0</v>
      </c>
      <c r="I24" s="4">
        <f t="shared" si="0"/>
        <v>0</v>
      </c>
      <c r="K24" s="4">
        <v>453867290</v>
      </c>
      <c r="M24" s="4">
        <f>IFERROR(VLOOKUP(A24,'درآمد ناشی از تغییر قیمت اوراق'!A:Q,17,0),0)</f>
        <v>0</v>
      </c>
      <c r="O24" s="4">
        <v>-516967705</v>
      </c>
      <c r="Q24" s="4">
        <f t="shared" si="1"/>
        <v>-63100415</v>
      </c>
    </row>
    <row r="25" spans="1:17">
      <c r="A25" s="2" t="s">
        <v>140</v>
      </c>
      <c r="C25" s="4">
        <v>0</v>
      </c>
      <c r="E25" s="4">
        <f>IFERROR(VLOOKUP(A25,'درآمد ناشی از تغییر قیمت اوراق'!A:Q,9,0),0)</f>
        <v>0</v>
      </c>
      <c r="G25" s="4">
        <v>0</v>
      </c>
      <c r="I25" s="4">
        <f t="shared" si="0"/>
        <v>0</v>
      </c>
      <c r="K25" s="4">
        <v>0</v>
      </c>
      <c r="M25" s="4">
        <f>IFERROR(VLOOKUP(A25,'درآمد ناشی از تغییر قیمت اوراق'!A:Q,17,0),0)</f>
        <v>0</v>
      </c>
      <c r="O25" s="4">
        <v>50027936</v>
      </c>
      <c r="Q25" s="4">
        <f t="shared" si="1"/>
        <v>50027936</v>
      </c>
    </row>
    <row r="26" spans="1:17">
      <c r="A26" s="2" t="s">
        <v>141</v>
      </c>
      <c r="C26" s="4">
        <v>0</v>
      </c>
      <c r="E26" s="4">
        <f>IFERROR(VLOOKUP(A26,'درآمد ناشی از تغییر قیمت اوراق'!A:Q,9,0),0)</f>
        <v>0</v>
      </c>
      <c r="G26" s="4">
        <v>0</v>
      </c>
      <c r="I26" s="4">
        <f t="shared" si="0"/>
        <v>0</v>
      </c>
      <c r="K26" s="4">
        <v>0</v>
      </c>
      <c r="M26" s="4">
        <f>IFERROR(VLOOKUP(A26,'درآمد ناشی از تغییر قیمت اوراق'!A:Q,17,0),0)</f>
        <v>0</v>
      </c>
      <c r="O26" s="4">
        <v>5774163947</v>
      </c>
      <c r="Q26" s="4">
        <f t="shared" si="1"/>
        <v>5774163947</v>
      </c>
    </row>
    <row r="27" spans="1:17">
      <c r="A27" s="2" t="s">
        <v>142</v>
      </c>
      <c r="C27" s="4">
        <v>0</v>
      </c>
      <c r="E27" s="4">
        <f>IFERROR(VLOOKUP(A27,'درآمد ناشی از تغییر قیمت اوراق'!A:Q,9,0),0)</f>
        <v>0</v>
      </c>
      <c r="G27" s="4">
        <v>0</v>
      </c>
      <c r="I27" s="4">
        <f t="shared" si="0"/>
        <v>0</v>
      </c>
      <c r="K27" s="4">
        <v>0</v>
      </c>
      <c r="M27" s="4">
        <f>IFERROR(VLOOKUP(A27,'درآمد ناشی از تغییر قیمت اوراق'!A:Q,17,0),0)</f>
        <v>0</v>
      </c>
      <c r="O27" s="4">
        <v>981443084</v>
      </c>
      <c r="Q27" s="4">
        <f t="shared" si="1"/>
        <v>981443084</v>
      </c>
    </row>
    <row r="28" spans="1:17">
      <c r="A28" s="2" t="s">
        <v>42</v>
      </c>
      <c r="C28" s="4">
        <v>0</v>
      </c>
      <c r="E28" s="4">
        <f>IFERROR(VLOOKUP(A28,'درآمد ناشی از تغییر قیمت اوراق'!A:Q,9,0),0)</f>
        <v>238517</v>
      </c>
      <c r="G28" s="4">
        <v>0</v>
      </c>
      <c r="I28" s="4">
        <f t="shared" si="0"/>
        <v>238517</v>
      </c>
      <c r="K28" s="4">
        <v>0</v>
      </c>
      <c r="M28" s="4">
        <f>IFERROR(VLOOKUP(A28,'درآمد ناشی از تغییر قیمت اوراق'!A:Q,17,0),0)</f>
        <v>3080749</v>
      </c>
      <c r="O28" s="4">
        <v>544655612</v>
      </c>
      <c r="Q28" s="4">
        <f t="shared" si="1"/>
        <v>547736361</v>
      </c>
    </row>
    <row r="29" spans="1:17">
      <c r="A29" s="2" t="s">
        <v>143</v>
      </c>
      <c r="C29" s="4">
        <v>0</v>
      </c>
      <c r="E29" s="4">
        <f>IFERROR(VLOOKUP(A29,'درآمد ناشی از تغییر قیمت اوراق'!A:Q,9,0),0)</f>
        <v>0</v>
      </c>
      <c r="G29" s="4">
        <v>0</v>
      </c>
      <c r="I29" s="4">
        <f t="shared" si="0"/>
        <v>0</v>
      </c>
      <c r="K29" s="4">
        <v>0</v>
      </c>
      <c r="M29" s="4">
        <f>IFERROR(VLOOKUP(A29,'درآمد ناشی از تغییر قیمت اوراق'!A:Q,17,0),0)</f>
        <v>0</v>
      </c>
      <c r="O29" s="4">
        <v>1499538147</v>
      </c>
      <c r="Q29" s="4">
        <f t="shared" si="1"/>
        <v>1499538147</v>
      </c>
    </row>
    <row r="30" spans="1:17">
      <c r="A30" s="2" t="s">
        <v>144</v>
      </c>
      <c r="C30" s="4">
        <v>0</v>
      </c>
      <c r="E30" s="4">
        <f>IFERROR(VLOOKUP(A30,'درآمد ناشی از تغییر قیمت اوراق'!A:Q,9,0),0)</f>
        <v>0</v>
      </c>
      <c r="G30" s="4">
        <v>0</v>
      </c>
      <c r="I30" s="4">
        <f t="shared" si="0"/>
        <v>0</v>
      </c>
      <c r="K30" s="4">
        <v>0</v>
      </c>
      <c r="M30" s="4">
        <f>IFERROR(VLOOKUP(A30,'درآمد ناشی از تغییر قیمت اوراق'!A:Q,17,0),0)</f>
        <v>0</v>
      </c>
      <c r="O30" s="4">
        <v>1343852</v>
      </c>
      <c r="Q30" s="4">
        <f t="shared" si="1"/>
        <v>1343852</v>
      </c>
    </row>
    <row r="31" spans="1:17">
      <c r="A31" s="2" t="s">
        <v>145</v>
      </c>
      <c r="C31" s="4">
        <v>0</v>
      </c>
      <c r="E31" s="4">
        <f>IFERROR(VLOOKUP(A31,'درآمد ناشی از تغییر قیمت اوراق'!A:Q,9,0),0)</f>
        <v>0</v>
      </c>
      <c r="G31" s="4">
        <v>0</v>
      </c>
      <c r="I31" s="4">
        <f t="shared" si="0"/>
        <v>0</v>
      </c>
      <c r="K31" s="4">
        <v>0</v>
      </c>
      <c r="M31" s="4">
        <f>IFERROR(VLOOKUP(A31,'درآمد ناشی از تغییر قیمت اوراق'!A:Q,17,0),0)</f>
        <v>0</v>
      </c>
      <c r="O31" s="4">
        <v>1071616638</v>
      </c>
      <c r="Q31" s="4">
        <f t="shared" si="1"/>
        <v>1071616638</v>
      </c>
    </row>
    <row r="32" spans="1:17">
      <c r="A32" s="2" t="s">
        <v>146</v>
      </c>
      <c r="C32" s="4">
        <v>0</v>
      </c>
      <c r="E32" s="4">
        <f>IFERROR(VLOOKUP(A32,'درآمد ناشی از تغییر قیمت اوراق'!A:Q,9,0),0)</f>
        <v>0</v>
      </c>
      <c r="G32" s="4">
        <v>0</v>
      </c>
      <c r="I32" s="4">
        <f t="shared" si="0"/>
        <v>0</v>
      </c>
      <c r="K32" s="4">
        <v>0</v>
      </c>
      <c r="M32" s="4">
        <f>IFERROR(VLOOKUP(A32,'درآمد ناشی از تغییر قیمت اوراق'!A:Q,17,0),0)</f>
        <v>0</v>
      </c>
      <c r="O32" s="4">
        <v>9676771121</v>
      </c>
      <c r="Q32" s="4">
        <f t="shared" si="1"/>
        <v>9676771121</v>
      </c>
    </row>
    <row r="33" spans="1:17">
      <c r="A33" s="2" t="s">
        <v>147</v>
      </c>
      <c r="C33" s="4">
        <v>0</v>
      </c>
      <c r="E33" s="4">
        <f>IFERROR(VLOOKUP(A33,'درآمد ناشی از تغییر قیمت اوراق'!A:Q,9,0),0)</f>
        <v>0</v>
      </c>
      <c r="G33" s="4">
        <v>0</v>
      </c>
      <c r="I33" s="4">
        <f t="shared" si="0"/>
        <v>0</v>
      </c>
      <c r="K33" s="4">
        <v>0</v>
      </c>
      <c r="M33" s="4">
        <f>IFERROR(VLOOKUP(A33,'درآمد ناشی از تغییر قیمت اوراق'!A:Q,17,0),0)</f>
        <v>0</v>
      </c>
      <c r="O33" s="4">
        <v>3702677773</v>
      </c>
      <c r="Q33" s="4">
        <f t="shared" si="1"/>
        <v>3702677773</v>
      </c>
    </row>
    <row r="34" spans="1:17">
      <c r="A34" s="2" t="s">
        <v>148</v>
      </c>
      <c r="C34" s="4">
        <v>0</v>
      </c>
      <c r="E34" s="4">
        <f>IFERROR(VLOOKUP(A34,'درآمد ناشی از تغییر قیمت اوراق'!A:Q,9,0),0)</f>
        <v>0</v>
      </c>
      <c r="G34" s="4">
        <v>0</v>
      </c>
      <c r="I34" s="4">
        <f t="shared" si="0"/>
        <v>0</v>
      </c>
      <c r="K34" s="4">
        <v>0</v>
      </c>
      <c r="M34" s="4">
        <f>IFERROR(VLOOKUP(A34,'درآمد ناشی از تغییر قیمت اوراق'!A:Q,17,0),0)</f>
        <v>0</v>
      </c>
      <c r="O34" s="4">
        <v>2898473627</v>
      </c>
      <c r="Q34" s="4">
        <f t="shared" si="1"/>
        <v>2898473627</v>
      </c>
    </row>
    <row r="35" spans="1:17">
      <c r="A35" s="2" t="s">
        <v>149</v>
      </c>
      <c r="C35" s="4">
        <v>0</v>
      </c>
      <c r="E35" s="4">
        <f>IFERROR(VLOOKUP(A35,'درآمد ناشی از تغییر قیمت اوراق'!A:Q,9,0),0)</f>
        <v>0</v>
      </c>
      <c r="G35" s="4">
        <v>0</v>
      </c>
      <c r="I35" s="4">
        <f t="shared" si="0"/>
        <v>0</v>
      </c>
      <c r="K35" s="4">
        <v>0</v>
      </c>
      <c r="M35" s="4">
        <f>IFERROR(VLOOKUP(A35,'درآمد ناشی از تغییر قیمت اوراق'!A:Q,17,0),0)</f>
        <v>0</v>
      </c>
      <c r="O35" s="4">
        <v>39871399507</v>
      </c>
      <c r="Q35" s="4">
        <f t="shared" si="1"/>
        <v>39871399507</v>
      </c>
    </row>
    <row r="36" spans="1:17">
      <c r="A36" s="2" t="s">
        <v>105</v>
      </c>
      <c r="C36" s="4">
        <v>0</v>
      </c>
      <c r="E36" s="4">
        <f>IFERROR(VLOOKUP(A36,'درآمد ناشی از تغییر قیمت اوراق'!A:Q,9,0),0)</f>
        <v>0</v>
      </c>
      <c r="G36" s="4">
        <v>0</v>
      </c>
      <c r="I36" s="4">
        <f t="shared" si="0"/>
        <v>0</v>
      </c>
      <c r="K36" s="4">
        <v>3820286</v>
      </c>
      <c r="M36" s="4">
        <f>IFERROR(VLOOKUP(A36,'درآمد ناشی از تغییر قیمت اوراق'!A:Q,17,0),0)</f>
        <v>0</v>
      </c>
      <c r="O36" s="4">
        <v>108667063</v>
      </c>
      <c r="Q36" s="4">
        <f t="shared" si="1"/>
        <v>112487349</v>
      </c>
    </row>
    <row r="37" spans="1:17">
      <c r="A37" s="2" t="s">
        <v>150</v>
      </c>
      <c r="C37" s="4">
        <v>0</v>
      </c>
      <c r="E37" s="4">
        <f>IFERROR(VLOOKUP(A37,'درآمد ناشی از تغییر قیمت اوراق'!A:Q,9,0),0)</f>
        <v>0</v>
      </c>
      <c r="G37" s="4">
        <v>0</v>
      </c>
      <c r="I37" s="4">
        <f t="shared" si="0"/>
        <v>0</v>
      </c>
      <c r="K37" s="4">
        <v>0</v>
      </c>
      <c r="M37" s="4">
        <f>IFERROR(VLOOKUP(A37,'درآمد ناشی از تغییر قیمت اوراق'!A:Q,17,0),0)</f>
        <v>0</v>
      </c>
      <c r="O37" s="4">
        <v>1583516937</v>
      </c>
      <c r="Q37" s="4">
        <f t="shared" si="1"/>
        <v>1583516937</v>
      </c>
    </row>
    <row r="38" spans="1:17">
      <c r="A38" s="2" t="s">
        <v>45</v>
      </c>
      <c r="C38" s="4">
        <v>0</v>
      </c>
      <c r="E38" s="4">
        <f>IFERROR(VLOOKUP(A38,'درآمد ناشی از تغییر قیمت اوراق'!A:Q,9,0),0)</f>
        <v>33318960</v>
      </c>
      <c r="G38" s="4">
        <v>0</v>
      </c>
      <c r="I38" s="4">
        <f t="shared" si="0"/>
        <v>33318960</v>
      </c>
      <c r="K38" s="4">
        <v>0</v>
      </c>
      <c r="M38" s="4">
        <f>IFERROR(VLOOKUP(A38,'درآمد ناشی از تغییر قیمت اوراق'!A:Q,17,0),0)</f>
        <v>497211863</v>
      </c>
      <c r="O38" s="4">
        <v>5113278059</v>
      </c>
      <c r="Q38" s="4">
        <f t="shared" si="1"/>
        <v>5610489922</v>
      </c>
    </row>
    <row r="39" spans="1:17">
      <c r="A39" s="2" t="s">
        <v>151</v>
      </c>
      <c r="C39" s="4">
        <v>0</v>
      </c>
      <c r="E39" s="4">
        <f>IFERROR(VLOOKUP(A39,'درآمد ناشی از تغییر قیمت اوراق'!A:Q,9,0),0)</f>
        <v>0</v>
      </c>
      <c r="G39" s="4">
        <v>0</v>
      </c>
      <c r="I39" s="4">
        <f t="shared" si="0"/>
        <v>0</v>
      </c>
      <c r="K39" s="4">
        <v>0</v>
      </c>
      <c r="M39" s="4">
        <f>IFERROR(VLOOKUP(A39,'درآمد ناشی از تغییر قیمت اوراق'!A:Q,17,0),0)</f>
        <v>0</v>
      </c>
      <c r="O39" s="4">
        <v>27885180</v>
      </c>
      <c r="Q39" s="4">
        <f t="shared" si="1"/>
        <v>27885180</v>
      </c>
    </row>
    <row r="40" spans="1:17">
      <c r="A40" s="2" t="s">
        <v>152</v>
      </c>
      <c r="C40" s="4">
        <v>0</v>
      </c>
      <c r="E40" s="4">
        <f>IFERROR(VLOOKUP(A40,'درآمد ناشی از تغییر قیمت اوراق'!A:Q,9,0),0)</f>
        <v>0</v>
      </c>
      <c r="G40" s="4">
        <v>0</v>
      </c>
      <c r="I40" s="4">
        <f t="shared" si="0"/>
        <v>0</v>
      </c>
      <c r="K40" s="4">
        <v>0</v>
      </c>
      <c r="M40" s="4">
        <f>IFERROR(VLOOKUP(A40,'درآمد ناشی از تغییر قیمت اوراق'!A:Q,17,0),0)</f>
        <v>0</v>
      </c>
      <c r="O40" s="4">
        <v>2130432</v>
      </c>
      <c r="Q40" s="4">
        <f t="shared" si="1"/>
        <v>2130432</v>
      </c>
    </row>
    <row r="41" spans="1:17">
      <c r="A41" s="2" t="s">
        <v>57</v>
      </c>
      <c r="C41" s="4">
        <v>197491694</v>
      </c>
      <c r="E41" s="4">
        <f>IFERROR(VLOOKUP(A41,'درآمد ناشی از تغییر قیمت اوراق'!A:Q,9,0),0)</f>
        <v>526082854</v>
      </c>
      <c r="G41" s="4">
        <v>0</v>
      </c>
      <c r="I41" s="4">
        <f t="shared" si="0"/>
        <v>723574548</v>
      </c>
      <c r="K41" s="4">
        <v>1083108424</v>
      </c>
      <c r="M41" s="4">
        <f>IFERROR(VLOOKUP(A41,'درآمد ناشی از تغییر قیمت اوراق'!A:Q,17,0),0)</f>
        <v>-525475176</v>
      </c>
      <c r="O41" s="4">
        <v>0</v>
      </c>
      <c r="Q41" s="4">
        <f t="shared" si="1"/>
        <v>557633248</v>
      </c>
    </row>
    <row r="42" spans="1:17">
      <c r="A42" s="2" t="s">
        <v>46</v>
      </c>
      <c r="C42" s="4">
        <v>1396383100</v>
      </c>
      <c r="E42" s="4">
        <f>IFERROR(VLOOKUP(A42,'درآمد ناشی از تغییر قیمت اوراق'!A:Q,9,0),0)</f>
        <v>655974073</v>
      </c>
      <c r="G42" s="4">
        <v>0</v>
      </c>
      <c r="I42" s="4">
        <f t="shared" si="0"/>
        <v>2052357173</v>
      </c>
      <c r="K42" s="4">
        <v>4354204167</v>
      </c>
      <c r="M42" s="4">
        <f>IFERROR(VLOOKUP(A42,'درآمد ناشی از تغییر قیمت اوراق'!A:Q,17,0),0)</f>
        <v>-1319526654</v>
      </c>
      <c r="O42" s="4">
        <v>0</v>
      </c>
      <c r="Q42" s="4">
        <f t="shared" si="1"/>
        <v>3034677513</v>
      </c>
    </row>
    <row r="43" spans="1:17">
      <c r="A43" s="2" t="s">
        <v>49</v>
      </c>
      <c r="C43" s="4">
        <v>2201008872</v>
      </c>
      <c r="E43" s="4">
        <f>IFERROR(VLOOKUP(A43,'درآمد ناشی از تغییر قیمت اوراق'!A:Q,9,0),0)</f>
        <v>1686039785</v>
      </c>
      <c r="G43" s="4">
        <v>0</v>
      </c>
      <c r="I43" s="4">
        <f t="shared" si="0"/>
        <v>3887048657</v>
      </c>
      <c r="K43" s="4">
        <v>11340095187</v>
      </c>
      <c r="M43" s="4">
        <f>IFERROR(VLOOKUP(A43,'درآمد ناشی از تغییر قیمت اوراق'!A:Q,17,0),0)</f>
        <v>-1047104288</v>
      </c>
      <c r="O43" s="4">
        <v>0</v>
      </c>
      <c r="Q43" s="4">
        <f t="shared" si="1"/>
        <v>10292990899</v>
      </c>
    </row>
    <row r="44" spans="1:17">
      <c r="A44" s="2" t="s">
        <v>23</v>
      </c>
      <c r="C44" s="4">
        <v>1138842414</v>
      </c>
      <c r="E44" s="4">
        <f>IFERROR(VLOOKUP(A44,'درآمد ناشی از تغییر قیمت اوراق'!A:Q,9,0),0)</f>
        <v>952096786</v>
      </c>
      <c r="G44" s="4">
        <v>0</v>
      </c>
      <c r="I44" s="4">
        <f t="shared" si="0"/>
        <v>2090939200</v>
      </c>
      <c r="K44" s="4">
        <v>6658218777</v>
      </c>
      <c r="M44" s="4">
        <f>IFERROR(VLOOKUP(A44,'درآمد ناشی از تغییر قیمت اوراق'!A:Q,17,0),0)</f>
        <v>1085111829</v>
      </c>
      <c r="O44" s="4">
        <v>0</v>
      </c>
      <c r="Q44" s="4">
        <f t="shared" si="1"/>
        <v>7743330606</v>
      </c>
    </row>
    <row r="45" spans="1:17">
      <c r="A45" s="2" t="s">
        <v>52</v>
      </c>
      <c r="C45" s="4">
        <v>0</v>
      </c>
      <c r="E45" s="4">
        <f>IFERROR(VLOOKUP(A45,'درآمد ناشی از تغییر قیمت اوراق'!A:Q,9,0),0)</f>
        <v>-3786512089</v>
      </c>
      <c r="G45" s="4">
        <v>0</v>
      </c>
      <c r="I45" s="4">
        <f t="shared" si="0"/>
        <v>-3786512089</v>
      </c>
      <c r="K45" s="4">
        <v>0</v>
      </c>
      <c r="M45" s="4">
        <f>IFERROR(VLOOKUP(A45,'درآمد ناشی از تغییر قیمت اوراق'!A:Q,17,0),0)</f>
        <v>-3173165503</v>
      </c>
      <c r="O45" s="4">
        <v>0</v>
      </c>
      <c r="Q45" s="4">
        <f t="shared" si="1"/>
        <v>-3173165503</v>
      </c>
    </row>
    <row r="46" spans="1:17" ht="22.5" thickBot="1">
      <c r="C46" s="6">
        <f>SUM(C8:C45)</f>
        <v>7330922478</v>
      </c>
      <c r="E46" s="6">
        <f>SUM(E8:E45)</f>
        <v>6882738914</v>
      </c>
      <c r="G46" s="6">
        <f>SUM(G8:G45)</f>
        <v>11402421790</v>
      </c>
      <c r="I46" s="6">
        <f>SUM(I8:I45)</f>
        <v>25616083182</v>
      </c>
      <c r="K46" s="6">
        <f>SUM(K8:K45)</f>
        <v>47752870705</v>
      </c>
      <c r="M46" s="6">
        <f>SUM(M8:M45)</f>
        <v>-652480837</v>
      </c>
      <c r="O46" s="6">
        <f>SUM(O8:O45)</f>
        <v>175582332834</v>
      </c>
      <c r="Q46" s="6">
        <f>SUM(Q8:Q45)</f>
        <v>222682722702</v>
      </c>
    </row>
    <row r="47" spans="1:17" ht="22.5" thickTop="1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L12"/>
  <sheetViews>
    <sheetView rightToLeft="1" workbookViewId="0">
      <selection activeCell="I18" sqref="I18"/>
    </sheetView>
  </sheetViews>
  <sheetFormatPr defaultRowHeight="21.75"/>
  <cols>
    <col min="1" max="1" width="24.28515625" style="2" bestFit="1" customWidth="1"/>
    <col min="2" max="2" width="1" style="2" customWidth="1"/>
    <col min="3" max="3" width="27.140625" style="2" bestFit="1" customWidth="1"/>
    <col min="4" max="4" width="1" style="2" customWidth="1"/>
    <col min="5" max="5" width="41.28515625" style="2" bestFit="1" customWidth="1"/>
    <col min="6" max="6" width="1" style="2" customWidth="1"/>
    <col min="7" max="7" width="36" style="2" bestFit="1" customWidth="1"/>
    <col min="8" max="8" width="1" style="2" customWidth="1"/>
    <col min="9" max="9" width="41.28515625" style="2" bestFit="1" customWidth="1"/>
    <col min="10" max="10" width="1" style="2" customWidth="1"/>
    <col min="11" max="11" width="36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12" ht="22.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5"/>
    </row>
    <row r="3" spans="1:12" ht="22.5">
      <c r="A3" s="11" t="s">
        <v>96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2" ht="22.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6" spans="1:12" ht="22.5">
      <c r="A6" s="13" t="s">
        <v>159</v>
      </c>
      <c r="B6" s="13" t="s">
        <v>159</v>
      </c>
      <c r="C6" s="13" t="s">
        <v>159</v>
      </c>
      <c r="E6" s="13" t="s">
        <v>98</v>
      </c>
      <c r="F6" s="13" t="s">
        <v>98</v>
      </c>
      <c r="G6" s="13" t="s">
        <v>98</v>
      </c>
      <c r="I6" s="13" t="s">
        <v>99</v>
      </c>
      <c r="J6" s="13" t="s">
        <v>99</v>
      </c>
      <c r="K6" s="13" t="s">
        <v>99</v>
      </c>
    </row>
    <row r="7" spans="1:12" ht="22.5">
      <c r="A7" s="14" t="s">
        <v>160</v>
      </c>
      <c r="C7" s="14" t="s">
        <v>77</v>
      </c>
      <c r="E7" s="14" t="s">
        <v>161</v>
      </c>
      <c r="G7" s="14" t="s">
        <v>162</v>
      </c>
      <c r="I7" s="14" t="s">
        <v>161</v>
      </c>
      <c r="K7" s="14" t="s">
        <v>162</v>
      </c>
    </row>
    <row r="8" spans="1:12">
      <c r="A8" s="2" t="s">
        <v>83</v>
      </c>
      <c r="C8" s="2" t="s">
        <v>84</v>
      </c>
      <c r="E8" s="4">
        <v>38185</v>
      </c>
      <c r="G8" s="7">
        <f>E8/$E$11</f>
        <v>3.7704415746454122E-3</v>
      </c>
      <c r="I8" s="4">
        <v>4708232</v>
      </c>
      <c r="K8" s="7">
        <f>I8/$I$11</f>
        <v>1.8141140846294614E-2</v>
      </c>
    </row>
    <row r="9" spans="1:12">
      <c r="A9" s="2" t="s">
        <v>90</v>
      </c>
      <c r="C9" s="2" t="s">
        <v>91</v>
      </c>
      <c r="E9" s="4">
        <v>9520930</v>
      </c>
      <c r="G9" s="7">
        <f t="shared" ref="G9:G10" si="0">E9/$E$11</f>
        <v>0.94011026060727365</v>
      </c>
      <c r="I9" s="4">
        <v>250079541</v>
      </c>
      <c r="K9" s="7">
        <f t="shared" ref="K9:K10" si="1">I9/$I$11</f>
        <v>0.96357362510125</v>
      </c>
    </row>
    <row r="10" spans="1:12">
      <c r="A10" s="2" t="s">
        <v>93</v>
      </c>
      <c r="C10" s="2" t="s">
        <v>94</v>
      </c>
      <c r="E10" s="4">
        <v>568346</v>
      </c>
      <c r="G10" s="7">
        <f t="shared" si="0"/>
        <v>5.6119297818080956E-2</v>
      </c>
      <c r="I10" s="4">
        <v>4745629</v>
      </c>
      <c r="K10" s="7">
        <f t="shared" si="1"/>
        <v>1.8285234052455412E-2</v>
      </c>
    </row>
    <row r="11" spans="1:12" ht="22.5" thickBot="1">
      <c r="E11" s="6">
        <f>SUM(E8:E10)</f>
        <v>10127461</v>
      </c>
      <c r="G11" s="8">
        <f>SUM(G8:G10)</f>
        <v>1</v>
      </c>
      <c r="I11" s="6">
        <f>SUM(I8:I10)</f>
        <v>259533402</v>
      </c>
      <c r="K11" s="8">
        <f>SUM(K8:K10)</f>
        <v>1</v>
      </c>
    </row>
    <row r="12" spans="1:12" ht="22.5" thickTop="1"/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:C10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L10"/>
  <sheetViews>
    <sheetView rightToLeft="1" workbookViewId="0">
      <selection activeCell="B18" sqref="B18"/>
    </sheetView>
  </sheetViews>
  <sheetFormatPr defaultRowHeight="21.75"/>
  <cols>
    <col min="1" max="1" width="34.140625" style="2" bestFit="1" customWidth="1"/>
    <col min="2" max="2" width="1" style="2" customWidth="1"/>
    <col min="3" max="3" width="9.7109375" style="2" bestFit="1" customWidth="1"/>
    <col min="4" max="4" width="1" style="2" customWidth="1"/>
    <col min="5" max="5" width="18.710937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12" ht="22.5">
      <c r="A2" s="11" t="s">
        <v>0</v>
      </c>
      <c r="B2" s="11"/>
      <c r="C2" s="11"/>
      <c r="D2" s="11"/>
      <c r="E2" s="11"/>
      <c r="H2" s="5"/>
      <c r="I2" s="5"/>
      <c r="J2" s="5"/>
      <c r="K2" s="5"/>
      <c r="L2" s="5"/>
    </row>
    <row r="3" spans="1:12" ht="22.5">
      <c r="A3" s="11" t="s">
        <v>96</v>
      </c>
      <c r="B3" s="11"/>
      <c r="C3" s="11"/>
      <c r="D3" s="11"/>
      <c r="E3" s="11"/>
    </row>
    <row r="4" spans="1:12" ht="22.5">
      <c r="A4" s="11" t="s">
        <v>2</v>
      </c>
      <c r="B4" s="11"/>
      <c r="C4" s="11"/>
      <c r="D4" s="11"/>
      <c r="E4" s="11"/>
    </row>
    <row r="5" spans="1:12" ht="22.5">
      <c r="E5" s="1" t="s">
        <v>169</v>
      </c>
    </row>
    <row r="6" spans="1:12" ht="22.5">
      <c r="A6" s="11" t="s">
        <v>163</v>
      </c>
      <c r="C6" s="13" t="s">
        <v>98</v>
      </c>
      <c r="E6" s="13" t="s">
        <v>168</v>
      </c>
    </row>
    <row r="7" spans="1:12" ht="22.5">
      <c r="A7" s="13" t="s">
        <v>163</v>
      </c>
      <c r="C7" s="14" t="s">
        <v>80</v>
      </c>
      <c r="E7" s="14" t="s">
        <v>80</v>
      </c>
    </row>
    <row r="8" spans="1:12">
      <c r="A8" s="2" t="s">
        <v>170</v>
      </c>
      <c r="C8" s="4">
        <v>0</v>
      </c>
      <c r="E8" s="4">
        <v>4840567</v>
      </c>
    </row>
    <row r="9" spans="1:12" ht="22.5" thickBot="1">
      <c r="A9" s="2" t="s">
        <v>106</v>
      </c>
      <c r="C9" s="6">
        <v>0</v>
      </c>
      <c r="E9" s="6">
        <v>4840567</v>
      </c>
    </row>
    <row r="10" spans="1:12" ht="22.5" thickTop="1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اوراق مشارکت</vt:lpstr>
      <vt:lpstr>تعدیل قیمت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Akrami, Abbas</dc:creator>
  <cp:lastModifiedBy>Ghayouri, Ali</cp:lastModifiedBy>
  <dcterms:created xsi:type="dcterms:W3CDTF">2023-12-30T06:18:26Z</dcterms:created>
  <dcterms:modified xsi:type="dcterms:W3CDTF">2023-12-31T10:01:55Z</dcterms:modified>
</cp:coreProperties>
</file>