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E416EDF9-1F8A-4D61-8BEE-4A32C01EDE8D}" xr6:coauthVersionLast="47" xr6:coauthVersionMax="47" xr10:uidLastSave="{00000000-0000-0000-0000-000000000000}"/>
  <bookViews>
    <workbookView xWindow="28680" yWindow="-120" windowWidth="29040" windowHeight="15720" tabRatio="963" xr2:uid="{00000000-000D-0000-FFFF-FFFF00000000}"/>
  </bookViews>
  <sheets>
    <sheet name="سهام" sheetId="1" r:id="rId1"/>
    <sheet name="اوراق مشتقه" sheetId="2" r:id="rId2"/>
    <sheet name="واحد های صندوق" sheetId="16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" sheetId="7" r:id="rId8"/>
    <sheet name="سود سپرده بانکی" sheetId="17" r:id="rId9"/>
    <sheet name="درآمد ناشی از تغییر قیمت اوراق" sheetId="9" r:id="rId10"/>
    <sheet name="درآمد ناشی از فروش" sheetId="10" r:id="rId11"/>
    <sheet name="درآمد سرمایه گذاری در سهام" sheetId="18" r:id="rId12"/>
    <sheet name="درآمد سرمایه‌گذاری در صندوق" sheetId="11" r:id="rId13"/>
    <sheet name="سرمایه‌گذاری در اوراق بهادار" sheetId="12" r:id="rId14"/>
    <sheet name="درآمد سپرده بانکی" sheetId="13" r:id="rId15"/>
    <sheet name="سایر درآمدها" sheetId="14" r:id="rId16"/>
  </sheets>
  <definedNames>
    <definedName name="_xlnm._FilterDatabase" localSheetId="9" hidden="1">'درآمد ناشی از تغییر قیمت اوراق'!$A$6:$Q$46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5" l="1"/>
  <c r="I56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8" i="17"/>
  <c r="I10" i="18"/>
  <c r="G56" i="17"/>
  <c r="I17" i="10"/>
  <c r="C7" i="15"/>
  <c r="M10" i="18"/>
  <c r="O10" i="18" l="1"/>
  <c r="K10" i="18"/>
  <c r="G10" i="18"/>
  <c r="E10" i="18"/>
  <c r="C10" i="18"/>
  <c r="Q9" i="18"/>
  <c r="I9" i="18"/>
  <c r="Q8" i="18"/>
  <c r="I8" i="18"/>
  <c r="O9" i="11"/>
  <c r="S9" i="11" s="1"/>
  <c r="O10" i="11"/>
  <c r="S10" i="11" s="1"/>
  <c r="O11" i="11"/>
  <c r="S11" i="11" s="1"/>
  <c r="O12" i="11"/>
  <c r="S12" i="11" s="1"/>
  <c r="O13" i="11"/>
  <c r="S13" i="11" s="1"/>
  <c r="O14" i="11"/>
  <c r="S14" i="11" s="1"/>
  <c r="O15" i="11"/>
  <c r="S15" i="11" s="1"/>
  <c r="O16" i="11"/>
  <c r="S16" i="11" s="1"/>
  <c r="O17" i="11"/>
  <c r="S17" i="11" s="1"/>
  <c r="O18" i="11"/>
  <c r="S18" i="11" s="1"/>
  <c r="O8" i="11"/>
  <c r="S8" i="11" s="1"/>
  <c r="Q8" i="9"/>
  <c r="E16" i="11"/>
  <c r="I16" i="11" s="1"/>
  <c r="E17" i="11"/>
  <c r="I17" i="11" s="1"/>
  <c r="E18" i="11"/>
  <c r="I18" i="11" s="1"/>
  <c r="I20" i="9"/>
  <c r="I19" i="9"/>
  <c r="I17" i="9"/>
  <c r="I16" i="9"/>
  <c r="E9" i="11" s="1"/>
  <c r="I9" i="11" s="1"/>
  <c r="I15" i="9"/>
  <c r="E15" i="11" s="1"/>
  <c r="I15" i="11" s="1"/>
  <c r="I14" i="9"/>
  <c r="E14" i="11" s="1"/>
  <c r="I14" i="11" s="1"/>
  <c r="I12" i="9"/>
  <c r="E8" i="11" s="1"/>
  <c r="I8" i="11" s="1"/>
  <c r="I11" i="9"/>
  <c r="E13" i="11" s="1"/>
  <c r="I13" i="11" s="1"/>
  <c r="I10" i="9"/>
  <c r="E12" i="11" s="1"/>
  <c r="I12" i="11" s="1"/>
  <c r="I9" i="9"/>
  <c r="E11" i="11" s="1"/>
  <c r="I11" i="11" s="1"/>
  <c r="I8" i="9"/>
  <c r="E10" i="11" s="1"/>
  <c r="I10" i="11" s="1"/>
  <c r="C19" i="11"/>
  <c r="Q43" i="12"/>
  <c r="Q40" i="12"/>
  <c r="Q41" i="12"/>
  <c r="Q42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8" i="12"/>
  <c r="O43" i="12"/>
  <c r="M43" i="12"/>
  <c r="K43" i="12"/>
  <c r="I43" i="12"/>
  <c r="C9" i="15" s="1"/>
  <c r="G43" i="12"/>
  <c r="E43" i="12"/>
  <c r="C43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8" i="12"/>
  <c r="S31" i="7"/>
  <c r="Q31" i="7"/>
  <c r="O31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8" i="7"/>
  <c r="M29" i="7"/>
  <c r="M30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8" i="7"/>
  <c r="M31" i="7" s="1"/>
  <c r="I31" i="7"/>
  <c r="K23" i="4"/>
  <c r="Q10" i="18" l="1"/>
  <c r="I19" i="11"/>
  <c r="C8" i="15" s="1"/>
  <c r="E19" i="11"/>
  <c r="K56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8" i="13"/>
  <c r="G56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8" i="13"/>
  <c r="E56" i="13"/>
  <c r="I56" i="13"/>
  <c r="O56" i="17"/>
  <c r="M56" i="17"/>
  <c r="K56" i="17"/>
  <c r="C10" i="15"/>
  <c r="E56" i="17"/>
  <c r="O46" i="6"/>
  <c r="AK36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9" i="3"/>
  <c r="Y20" i="16"/>
  <c r="W20" i="16"/>
  <c r="U20" i="16"/>
  <c r="O20" i="16"/>
  <c r="K20" i="16"/>
  <c r="G20" i="16"/>
  <c r="E20" i="16"/>
  <c r="E10" i="14"/>
  <c r="C10" i="14"/>
  <c r="S19" i="11"/>
  <c r="U12" i="11" s="1"/>
  <c r="Q19" i="11"/>
  <c r="O19" i="11"/>
  <c r="M19" i="11"/>
  <c r="G19" i="11"/>
  <c r="Q17" i="10"/>
  <c r="O17" i="10"/>
  <c r="M17" i="10"/>
  <c r="G17" i="10"/>
  <c r="E17" i="10"/>
  <c r="Q47" i="9"/>
  <c r="O47" i="9"/>
  <c r="M47" i="9"/>
  <c r="I47" i="9"/>
  <c r="G47" i="9"/>
  <c r="E47" i="9"/>
  <c r="K31" i="7"/>
  <c r="M46" i="6"/>
  <c r="K46" i="6"/>
  <c r="I46" i="6"/>
  <c r="G46" i="6"/>
  <c r="AI36" i="3"/>
  <c r="AG36" i="3"/>
  <c r="AA36" i="3"/>
  <c r="W36" i="3"/>
  <c r="S36" i="3"/>
  <c r="Q36" i="3"/>
  <c r="W10" i="1"/>
  <c r="U10" i="1"/>
  <c r="O10" i="1"/>
  <c r="K10" i="1"/>
  <c r="G10" i="1"/>
  <c r="E10" i="1"/>
  <c r="C12" i="15" l="1"/>
  <c r="U11" i="11"/>
  <c r="U17" i="11"/>
  <c r="U15" i="11"/>
  <c r="K13" i="11"/>
  <c r="K18" i="11"/>
  <c r="K12" i="11"/>
  <c r="U10" i="11"/>
  <c r="K8" i="11"/>
  <c r="K17" i="11"/>
  <c r="K11" i="11"/>
  <c r="U16" i="11"/>
  <c r="U9" i="11"/>
  <c r="K10" i="11"/>
  <c r="K16" i="11"/>
  <c r="K9" i="11"/>
  <c r="U14" i="11"/>
  <c r="K14" i="11"/>
  <c r="U8" i="11"/>
  <c r="U13" i="11"/>
  <c r="K15" i="11"/>
  <c r="U18" i="11"/>
  <c r="E9" i="15" l="1"/>
  <c r="E10" i="15"/>
  <c r="E11" i="15"/>
  <c r="E7" i="15"/>
  <c r="E12" i="15" s="1"/>
  <c r="E8" i="15"/>
  <c r="U19" i="11"/>
  <c r="K19" i="11"/>
</calcChain>
</file>

<file path=xl/sharedStrings.xml><?xml version="1.0" encoding="utf-8"?>
<sst xmlns="http://schemas.openxmlformats.org/spreadsheetml/2006/main" count="1929" uniqueCount="272">
  <si>
    <t>صندوق سرمایه‌گذاری ثابت حامی دوم مفید</t>
  </si>
  <si>
    <t>صورت وضعیت پورتفوی</t>
  </si>
  <si>
    <t>برای ماه منتهی به 1403/08/30</t>
  </si>
  <si>
    <t>نام شرکت</t>
  </si>
  <si>
    <t>1403/07/30</t>
  </si>
  <si>
    <t>تغییرات طی دوره</t>
  </si>
  <si>
    <t>1403/08/30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</si>
  <si>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</si>
  <si>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</si>
  <si>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</si>
  <si>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</si>
  <si>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</si>
  <si>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</si>
  <si>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</si>
  <si>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</si>
  <si>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صندوق س. اهرمی مفید-س -واحد عادی</t>
  </si>
  <si>
    <t>گروه توسعه مالی مهرآیندگان</t>
  </si>
  <si>
    <t>0.04%</t>
  </si>
  <si>
    <t>گروه صنعتی پاکشو</t>
  </si>
  <si>
    <t>1.57%</t>
  </si>
  <si>
    <t>صندوق س صنایع مفید- بخشی3 - سیمانو</t>
  </si>
  <si>
    <t>صندوق س صنایع مفید4-بخشی</t>
  </si>
  <si>
    <t>صندوق سرمایه‌گذاری مشترک امید توسعه</t>
  </si>
  <si>
    <t>صندوق سرمایه‌گذاری مشترک پیشرو</t>
  </si>
  <si>
    <t>صندوق سرمایه‌گذاری مشترک پیشتاز</t>
  </si>
  <si>
    <t>صندوق سرمایه‌گذاری بازنشستگی تکمیلی آتیه مفید</t>
  </si>
  <si>
    <t>صندوق سرمایه‌گذاری تضمین اصل سرمایه مفید</t>
  </si>
  <si>
    <t>صندوق س.توسعه اندوخته آینده-س</t>
  </si>
  <si>
    <t>صندوق طلای عیار مفید</t>
  </si>
  <si>
    <t>صندوق س صنایع مفید- بخشی1 - استیل</t>
  </si>
  <si>
    <t/>
  </si>
  <si>
    <t>5.14%</t>
  </si>
  <si>
    <t>تعداد اوراق تبعی</t>
  </si>
  <si>
    <t>قیمت اعمال</t>
  </si>
  <si>
    <t>تاریخ اعمال</t>
  </si>
  <si>
    <t>نرخ موثر</t>
  </si>
  <si>
    <t>اختیارف ت ومهان-6355-03/11/29</t>
  </si>
  <si>
    <t>1403/11/29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</si>
  <si>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</si>
  <si>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</si>
  <si>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</si>
  <si>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</si>
  <si>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</si>
  <si>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</si>
  <si>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</si>
  <si>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</si>
  <si>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آهن اسفنجی فولاد شادگان</t>
  </si>
  <si>
    <t>بله</t>
  </si>
  <si>
    <t>1402/08/29</t>
  </si>
  <si>
    <t>1403/08/29</t>
  </si>
  <si>
    <t>اجاره انرژی پاسارگاد14040302</t>
  </si>
  <si>
    <t>1400/03/02</t>
  </si>
  <si>
    <t>1404/03/01</t>
  </si>
  <si>
    <t>اجاره تابان سپهر14031126</t>
  </si>
  <si>
    <t>1399/12/03</t>
  </si>
  <si>
    <t>1403/12/03</t>
  </si>
  <si>
    <t>اسناد خزانه-م10بودجه00-031115</t>
  </si>
  <si>
    <t>1400/06/07</t>
  </si>
  <si>
    <t>1403/11/15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</si>
  <si>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</si>
  <si>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</si>
  <si>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</si>
  <si>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</si>
  <si>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</si>
  <si>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 خزانه-م9بودجه00-031101</t>
  </si>
  <si>
    <t>1400/06/01</t>
  </si>
  <si>
    <t>1403/11/01</t>
  </si>
  <si>
    <t>اسنادخزانه-م2بودجه00-031024</t>
  </si>
  <si>
    <t>1400/02/22</t>
  </si>
  <si>
    <t>1403/10/24</t>
  </si>
  <si>
    <t>اسنادخزانه-م4بودجه01-040917</t>
  </si>
  <si>
    <t>1401/12/08</t>
  </si>
  <si>
    <t>1404/09/16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</si>
  <si>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</si>
  <si>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</si>
  <si>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</si>
  <si>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</si>
  <si>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</si>
  <si>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اسنادخزانه-م8بودجه00-030919</t>
  </si>
  <si>
    <t>1400/06/16</t>
  </si>
  <si>
    <t>1403/09/19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</si>
  <si>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</si>
  <si>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</si>
  <si>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</si>
  <si>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</si>
  <si>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</si>
  <si>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</si>
  <si>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گهر039-3ماهه20%</t>
  </si>
  <si>
    <t>1399/09/10</t>
  </si>
  <si>
    <t>1403/09/10</t>
  </si>
  <si>
    <t>صکوک اجاره وکغدیر707-بدون ضامن</t>
  </si>
  <si>
    <t>1403/07/14</t>
  </si>
  <si>
    <t>1407/07/14</t>
  </si>
  <si>
    <t>صکوک منفعت نفت0312-6ماهه 18/5%</t>
  </si>
  <si>
    <t>1399/12/17</t>
  </si>
  <si>
    <t>1403/12/17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</si>
  <si>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</si>
  <si>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</si>
  <si>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</si>
  <si>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</si>
  <si>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</si>
  <si>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دولت130-ش.خ031110</t>
  </si>
  <si>
    <t>1402/05/10</t>
  </si>
  <si>
    <t>1403/11/10</t>
  </si>
  <si>
    <t>مرابحه عام دولت132-ش.خ041110</t>
  </si>
  <si>
    <t>1404/11/09</t>
  </si>
  <si>
    <t>مرابحه عام دولت139-ش.خ040804</t>
  </si>
  <si>
    <t>1402/07/04</t>
  </si>
  <si>
    <t>1404/08/03</t>
  </si>
  <si>
    <t>مرابحه عام دولت172-ش.خ050623</t>
  </si>
  <si>
    <t>1403/05/23</t>
  </si>
  <si>
    <t>1405/06/23</t>
  </si>
  <si>
    <t>مرابحه عام دولت175-ش.خ060327</t>
  </si>
  <si>
    <t>1403/06/27</t>
  </si>
  <si>
    <t>1406/03/27</t>
  </si>
  <si>
    <t>مرابحه عام دولت5-ش.خ 0309</t>
  </si>
  <si>
    <t>1399/09/05</t>
  </si>
  <si>
    <t>1403/09/05</t>
  </si>
  <si>
    <t>مرابحه کاسپین تامین 070625</t>
  </si>
  <si>
    <t>1403/06/25</t>
  </si>
  <si>
    <t>1407/06/25</t>
  </si>
  <si>
    <t>اسنادخزانه-م4بودجه02-051021</t>
  </si>
  <si>
    <t>1402/08/15</t>
  </si>
  <si>
    <t>1405/10/21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</si>
  <si>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</si>
  <si>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</si>
  <si>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</si>
  <si>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</si>
  <si>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</si>
  <si>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0.30%</t>
  </si>
  <si>
    <t>2.85%</t>
  </si>
  <si>
    <t>-4.57%</t>
  </si>
  <si>
    <t>3.65%</t>
  </si>
  <si>
    <t>1.65%</t>
  </si>
  <si>
    <t>-2.00%</t>
  </si>
  <si>
    <t>-3.56%</t>
  </si>
  <si>
    <t>0.18%</t>
  </si>
  <si>
    <t>-3.55%</t>
  </si>
  <si>
    <t>-3.15%</t>
  </si>
  <si>
    <t>0.01%</t>
  </si>
  <si>
    <t>-0.65%</t>
  </si>
  <si>
    <t>-5.83%</t>
  </si>
  <si>
    <t>-7.29%</t>
  </si>
  <si>
    <t>-0.16%</t>
  </si>
  <si>
    <t>درصد به کل دارایی‌ها</t>
  </si>
  <si>
    <t>سپرده</t>
  </si>
  <si>
    <t>مشخصات حساب بانکی</t>
  </si>
  <si>
    <t>شماره حساب</t>
  </si>
  <si>
    <t>نوع حساب</t>
  </si>
  <si>
    <t>مبلغ</t>
  </si>
  <si>
    <t>افزایش</t>
  </si>
  <si>
    <t>کاهش</t>
  </si>
  <si>
    <t>بانک تجارت کار</t>
  </si>
  <si>
    <t>11146775</t>
  </si>
  <si>
    <t>سپرده کوتاه مدت</t>
  </si>
  <si>
    <t>بانک اقتصاد نوین اقدسیه</t>
  </si>
  <si>
    <t>216850436900001</t>
  </si>
  <si>
    <t>بانک پاسارگاد هفت تیر</t>
  </si>
  <si>
    <t>207307153333331</t>
  </si>
  <si>
    <t>سپرده بلند مدت</t>
  </si>
  <si>
    <t>207307153333332</t>
  </si>
  <si>
    <t>1402/12/14</t>
  </si>
  <si>
    <t>بانک صادرات بورس کالا</t>
  </si>
  <si>
    <t>0219003248009</t>
  </si>
  <si>
    <t>بانک ملت جهان کودک</t>
  </si>
  <si>
    <t>2233176134</t>
  </si>
  <si>
    <t>2078100153333332</t>
  </si>
  <si>
    <t>بانک خاورمیانه آفریقا</t>
  </si>
  <si>
    <t>100910810707076093</t>
  </si>
  <si>
    <t>216850436900002</t>
  </si>
  <si>
    <t>207303153333332</t>
  </si>
  <si>
    <t>0479603494128</t>
  </si>
  <si>
    <t>بانک صادرات سپهبد قرنی</t>
  </si>
  <si>
    <t>0407385601003</t>
  </si>
  <si>
    <t>بانک مسکن نیاوران</t>
  </si>
  <si>
    <t>420220715387</t>
  </si>
  <si>
    <t>5600887337733</t>
  </si>
  <si>
    <t>207303153333333</t>
  </si>
  <si>
    <t>بانک ملت چهار راه جهان کودک</t>
  </si>
  <si>
    <t>2299695551</t>
  </si>
  <si>
    <t>0407411865009</t>
  </si>
  <si>
    <t>0479603757335</t>
  </si>
  <si>
    <t>بانک مسکن کریم خان زند</t>
  </si>
  <si>
    <t>5600877334963</t>
  </si>
  <si>
    <t>207303153333334</t>
  </si>
  <si>
    <t>بانک مسکن ونک</t>
  </si>
  <si>
    <t>5600877335010</t>
  </si>
  <si>
    <t>2306746802</t>
  </si>
  <si>
    <t>479603972754</t>
  </si>
  <si>
    <t>479604013941</t>
  </si>
  <si>
    <t>407463919008</t>
  </si>
  <si>
    <t>بانک مسکن دولت</t>
  </si>
  <si>
    <t>5600887338848</t>
  </si>
  <si>
    <t>بانک صادرات طالقانی</t>
  </si>
  <si>
    <t>407471122009</t>
  </si>
  <si>
    <t>479604066414</t>
  </si>
  <si>
    <t>بانک ملت چهارراه جهان کودک</t>
  </si>
  <si>
    <t>2346422020</t>
  </si>
  <si>
    <t>بانک مسکن سعادت آباد</t>
  </si>
  <si>
    <t>5600887339028</t>
  </si>
  <si>
    <t>407474393001</t>
  </si>
  <si>
    <t>2350804306</t>
  </si>
  <si>
    <t>407477817009</t>
  </si>
  <si>
    <t>0479604120296</t>
  </si>
  <si>
    <t>207303153333335</t>
  </si>
  <si>
    <t xml:space="preserve">بانک پاسارگاد هفت تیر </t>
  </si>
  <si>
    <t>207303153333336</t>
  </si>
  <si>
    <t>207303153333337</t>
  </si>
  <si>
    <t>207303153333338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</si>
  <si>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</si>
  <si>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</si>
  <si>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</si>
  <si>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</si>
  <si>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</si>
  <si>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</si>
  <si>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</si>
  <si>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</si>
  <si>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</si>
  <si>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دولت72-ش.خ0311</t>
  </si>
  <si>
    <t>1403/11/13</t>
  </si>
  <si>
    <t>صکوک اجاره فارس147- 3ماهه18%</t>
  </si>
  <si>
    <t>1403/07/13</t>
  </si>
  <si>
    <t>صکوک اجاره معادن212-6ماهه21%</t>
  </si>
  <si>
    <t>اجاره تابان لوتوس14021206</t>
  </si>
  <si>
    <t>1402/12/06</t>
  </si>
  <si>
    <t>بانک ملت باجه کارگزاری مفید</t>
  </si>
  <si>
    <t xml:space="preserve">بانک خاورمیانه ظفر </t>
  </si>
  <si>
    <t>بانک پاسارگاد هفتم تیر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</si>
  <si>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</si>
  <si>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</si>
  <si>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</si>
  <si>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</si>
  <si>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اسنادخزانه-م5بودجه00-030626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</si>
  <si>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</si>
  <si>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</si>
  <si>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</si>
  <si>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</si>
  <si>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</si>
  <si>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</si>
  <si>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</si>
  <si>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</si>
  <si>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</si>
  <si>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8298064948</t>
  </si>
  <si>
    <t>8323248251</t>
  </si>
  <si>
    <t>1009-10-810-707073712</t>
  </si>
  <si>
    <t>2078100153333331</t>
  </si>
  <si>
    <t>0461537573706</t>
  </si>
  <si>
    <t>216283436900001</t>
  </si>
  <si>
    <t>0479602140468</t>
  </si>
  <si>
    <t>100960935000000713</t>
  </si>
  <si>
    <t>0479602905612</t>
  </si>
  <si>
    <t>0407283859007</t>
  </si>
  <si>
    <t>0407303207004</t>
  </si>
  <si>
    <t>0407343288003</t>
  </si>
  <si>
    <t>سایر درآمدها</t>
  </si>
  <si>
    <t>سایر درآمدها برای تنزیل سود سهام</t>
  </si>
  <si>
    <t>سرمایه‌گذاری در اوراق بهادار</t>
  </si>
  <si>
    <t>درآمد سپرده بانکی</t>
  </si>
  <si>
    <t>پ</t>
  </si>
  <si>
    <t>درآمد سود صندوق</t>
  </si>
  <si>
    <t>سایر درآمدهای تنزیل سود بانک</t>
  </si>
  <si>
    <t>سرمایه‌گذاری در صندوق</t>
  </si>
  <si>
    <t>درصد از 
کل درآمدها</t>
  </si>
  <si>
    <t>سایر درمد ها</t>
  </si>
  <si>
    <t>جلوگیری از نوسانات ناگهانی</t>
  </si>
  <si>
    <t>سود نرخ ترجیحی اختیارف ت پاکشو-5612-04/07/09(هکشو4071)</t>
  </si>
  <si>
    <t>نرخ ترجیحی اختیارف ت ومهان-7025-(همهان311)</t>
  </si>
  <si>
    <t>سود اوراق با درآمد ثابت مرابحه کاسپین تامین 070625</t>
  </si>
  <si>
    <t>درآمد سود سهام</t>
  </si>
  <si>
    <t>سرمایه گذاری در سهام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</si>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</sst>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#,##0\ ;[Red]\(#,##0\);\-\ ;"/>
    <numFmt numFmtId="165" formatCode="#,##0;[Red]#,##0"/>
    <numFmt numFmtId="171" formatCode="_ * #,##0_-_ ;_ * #,##0\-_ ;_ * &quot;-&quot;??_-_ ;_ @_ "/>
  </numFmts>
  <fonts count="8" x14ac:knownFonts="1">
    <font>
      <sz val="11"/>
      <name val="Calibri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color theme="1"/>
      <name val="B Nazanin"/>
      <charset val="178"/>
    </font>
    <font>
      <sz val="11"/>
      <name val="Calibri"/>
      <family val="2"/>
    </font>
    <font>
      <b/>
      <sz val="10"/>
      <color rgb="FF000000"/>
      <name val="IRANSans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3" fontId="6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1" fillId="0" borderId="2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1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1" fontId="1" fillId="0" borderId="0" xfId="0" applyNumberFormat="1" applyFont="1" applyFill="1" applyAlignment="1">
      <alignment horizontal="center" vertical="center"/>
    </xf>
    <xf numFmtId="171" fontId="1" fillId="0" borderId="0" xfId="2" applyNumberFormat="1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rightToLeft="1" tabSelected="1" zoomScale="85" zoomScaleNormal="85" workbookViewId="0">
      <selection activeCell="W8" sqref="W8"/>
    </sheetView>
  </sheetViews>
  <sheetFormatPr defaultRowHeight="18.75" x14ac:dyDescent="0.25"/>
  <cols>
    <col min="1" max="1" width="43.2851562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2" style="2" customWidth="1"/>
    <col min="12" max="12" width="1" style="2" customWidth="1"/>
    <col min="13" max="13" width="17" style="2" customWidth="1"/>
    <col min="14" max="14" width="1" style="2" customWidth="1"/>
    <col min="15" max="15" width="20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1" spans="1:25" ht="26.25" x14ac:dyDescent="0.25">
      <c r="A1" s="31" t="s">
        <v>0</v>
      </c>
      <c r="B1" s="31" t="s">
        <v>0</v>
      </c>
      <c r="C1" s="31" t="s">
        <v>0</v>
      </c>
      <c r="D1" s="31" t="s">
        <v>0</v>
      </c>
      <c r="E1" s="31" t="s">
        <v>0</v>
      </c>
      <c r="F1" s="31" t="s">
        <v>0</v>
      </c>
      <c r="G1" s="31" t="s">
        <v>0</v>
      </c>
      <c r="H1" s="31" t="s">
        <v>0</v>
      </c>
      <c r="I1" s="31" t="s">
        <v>0</v>
      </c>
      <c r="J1" s="31" t="s">
        <v>0</v>
      </c>
      <c r="K1" s="31" t="s">
        <v>0</v>
      </c>
      <c r="L1" s="31" t="s">
        <v>0</v>
      </c>
      <c r="M1" s="31" t="s">
        <v>0</v>
      </c>
      <c r="N1" s="31" t="s">
        <v>0</v>
      </c>
      <c r="O1" s="31" t="s">
        <v>0</v>
      </c>
      <c r="P1" s="31" t="s">
        <v>0</v>
      </c>
      <c r="Q1" s="31" t="s">
        <v>0</v>
      </c>
      <c r="R1" s="31" t="s">
        <v>0</v>
      </c>
      <c r="S1" s="31" t="s">
        <v>0</v>
      </c>
      <c r="T1" s="31" t="s">
        <v>0</v>
      </c>
      <c r="U1" s="31" t="s">
        <v>0</v>
      </c>
      <c r="V1" s="31" t="s">
        <v>0</v>
      </c>
      <c r="W1" s="31" t="s">
        <v>0</v>
      </c>
      <c r="X1" s="31" t="s">
        <v>0</v>
      </c>
      <c r="Y1" s="31" t="s">
        <v>0</v>
      </c>
    </row>
    <row r="2" spans="1:25" ht="26.25" x14ac:dyDescent="0.25">
      <c r="A2" s="31" t="s">
        <v>1</v>
      </c>
      <c r="B2" s="31" t="s">
        <v>1</v>
      </c>
      <c r="C2" s="31" t="s">
        <v>1</v>
      </c>
      <c r="D2" s="31" t="s">
        <v>1</v>
      </c>
      <c r="E2" s="31" t="s">
        <v>1</v>
      </c>
      <c r="F2" s="31" t="s">
        <v>1</v>
      </c>
      <c r="G2" s="31" t="s">
        <v>1</v>
      </c>
      <c r="H2" s="31" t="s">
        <v>1</v>
      </c>
      <c r="I2" s="31" t="s">
        <v>1</v>
      </c>
      <c r="J2" s="31" t="s">
        <v>1</v>
      </c>
      <c r="K2" s="31" t="s">
        <v>1</v>
      </c>
      <c r="L2" s="31" t="s">
        <v>1</v>
      </c>
      <c r="M2" s="31" t="s">
        <v>1</v>
      </c>
      <c r="N2" s="31" t="s">
        <v>1</v>
      </c>
      <c r="O2" s="31" t="s">
        <v>1</v>
      </c>
      <c r="P2" s="31" t="s">
        <v>1</v>
      </c>
      <c r="Q2" s="31" t="s">
        <v>1</v>
      </c>
      <c r="R2" s="31" t="s">
        <v>1</v>
      </c>
      <c r="S2" s="31" t="s">
        <v>1</v>
      </c>
      <c r="T2" s="31" t="s">
        <v>1</v>
      </c>
      <c r="U2" s="31" t="s">
        <v>1</v>
      </c>
      <c r="V2" s="31" t="s">
        <v>1</v>
      </c>
      <c r="W2" s="31" t="s">
        <v>1</v>
      </c>
      <c r="X2" s="31" t="s">
        <v>1</v>
      </c>
      <c r="Y2" s="31" t="s">
        <v>1</v>
      </c>
    </row>
    <row r="3" spans="1:25" ht="26.25" x14ac:dyDescent="0.25">
      <c r="A3" s="31" t="s">
        <v>2</v>
      </c>
      <c r="B3" s="31" t="s">
        <v>2</v>
      </c>
      <c r="C3" s="31" t="s">
        <v>2</v>
      </c>
      <c r="D3" s="31" t="s">
        <v>2</v>
      </c>
      <c r="E3" s="31" t="s">
        <v>2</v>
      </c>
      <c r="F3" s="31" t="s">
        <v>2</v>
      </c>
      <c r="G3" s="31" t="s">
        <v>2</v>
      </c>
      <c r="H3" s="31" t="s">
        <v>2</v>
      </c>
      <c r="I3" s="31" t="s">
        <v>2</v>
      </c>
      <c r="J3" s="31" t="s">
        <v>2</v>
      </c>
      <c r="K3" s="31" t="s">
        <v>2</v>
      </c>
      <c r="L3" s="31" t="s">
        <v>2</v>
      </c>
      <c r="M3" s="31" t="s">
        <v>2</v>
      </c>
      <c r="N3" s="31" t="s">
        <v>2</v>
      </c>
      <c r="O3" s="31" t="s">
        <v>2</v>
      </c>
      <c r="P3" s="31" t="s">
        <v>2</v>
      </c>
      <c r="Q3" s="31" t="s">
        <v>2</v>
      </c>
      <c r="R3" s="31" t="s">
        <v>2</v>
      </c>
      <c r="S3" s="31" t="s">
        <v>2</v>
      </c>
      <c r="T3" s="31" t="s">
        <v>2</v>
      </c>
      <c r="U3" s="31" t="s">
        <v>2</v>
      </c>
      <c r="V3" s="31" t="s">
        <v>2</v>
      </c>
      <c r="W3" s="31" t="s">
        <v>2</v>
      </c>
      <c r="X3" s="31" t="s">
        <v>2</v>
      </c>
      <c r="Y3" s="31" t="s">
        <v>2</v>
      </c>
    </row>
    <row r="5" spans="1:25" ht="27" thickBot="1" x14ac:dyDescent="0.3">
      <c r="A5" s="33" t="s">
        <v>3</v>
      </c>
      <c r="C5" s="30" t="s">
        <v>4</v>
      </c>
      <c r="D5" s="30" t="s">
        <v>4</v>
      </c>
      <c r="E5" s="30" t="s">
        <v>4</v>
      </c>
      <c r="F5" s="30" t="s">
        <v>4</v>
      </c>
      <c r="G5" s="30" t="s">
        <v>4</v>
      </c>
      <c r="I5" s="30" t="s">
        <v>5</v>
      </c>
      <c r="J5" s="30" t="s">
        <v>5</v>
      </c>
      <c r="K5" s="30" t="s">
        <v>5</v>
      </c>
      <c r="L5" s="30" t="s">
        <v>5</v>
      </c>
      <c r="M5" s="30" t="s">
        <v>5</v>
      </c>
      <c r="N5" s="30" t="s">
        <v>5</v>
      </c>
      <c r="O5" s="30" t="s">
        <v>5</v>
      </c>
      <c r="Q5" s="30" t="s">
        <v>6</v>
      </c>
      <c r="R5" s="30" t="s">
        <v>6</v>
      </c>
      <c r="S5" s="30" t="s">
        <v>6</v>
      </c>
      <c r="T5" s="30" t="s">
        <v>6</v>
      </c>
      <c r="U5" s="30" t="s">
        <v>6</v>
      </c>
      <c r="V5" s="30" t="s">
        <v>6</v>
      </c>
      <c r="W5" s="30" t="s">
        <v>6</v>
      </c>
      <c r="X5" s="30" t="s">
        <v>6</v>
      </c>
      <c r="Y5" s="30" t="s">
        <v>6</v>
      </c>
    </row>
    <row r="6" spans="1:25" ht="27" thickBot="1" x14ac:dyDescent="0.3">
      <c r="A6" s="33" t="s">
        <v>3</v>
      </c>
      <c r="C6" s="29" t="s">
        <v>7</v>
      </c>
      <c r="E6" s="29" t="s">
        <v>8</v>
      </c>
      <c r="G6" s="29" t="s">
        <v>9</v>
      </c>
      <c r="I6" s="32" t="s">
        <v>10</v>
      </c>
      <c r="J6" s="32" t="s">
        <v>10</v>
      </c>
      <c r="K6" s="32" t="s">
        <v>10</v>
      </c>
      <c r="M6" s="32" t="s">
        <v>11</v>
      </c>
      <c r="N6" s="32" t="s">
        <v>11</v>
      </c>
      <c r="O6" s="32" t="s">
        <v>11</v>
      </c>
      <c r="Q6" s="29" t="s">
        <v>7</v>
      </c>
      <c r="S6" s="29" t="s">
        <v>12</v>
      </c>
      <c r="U6" s="29" t="s">
        <v>8</v>
      </c>
      <c r="W6" s="29" t="s">
        <v>9</v>
      </c>
      <c r="Y6" s="29" t="s">
        <v>13</v>
      </c>
    </row>
    <row r="7" spans="1:25" ht="27" thickBot="1" x14ac:dyDescent="0.3">
      <c r="A7" s="30" t="s">
        <v>3</v>
      </c>
      <c r="C7" s="30" t="s">
        <v>7</v>
      </c>
      <c r="E7" s="30" t="s">
        <v>8</v>
      </c>
      <c r="G7" s="30" t="s">
        <v>9</v>
      </c>
      <c r="I7" s="1" t="s">
        <v>7</v>
      </c>
      <c r="K7" s="1" t="s">
        <v>8</v>
      </c>
      <c r="M7" s="1" t="s">
        <v>7</v>
      </c>
      <c r="O7" s="1" t="s">
        <v>14</v>
      </c>
      <c r="Q7" s="30" t="s">
        <v>7</v>
      </c>
      <c r="S7" s="30" t="s">
        <v>12</v>
      </c>
      <c r="U7" s="30" t="s">
        <v>8</v>
      </c>
      <c r="W7" s="30" t="s">
        <v>9</v>
      </c>
      <c r="Y7" s="30" t="s">
        <v>13</v>
      </c>
    </row>
    <row r="8" spans="1:25" s="4" customFormat="1" ht="21.75" customHeight="1" x14ac:dyDescent="0.25">
      <c r="A8" s="3" t="s">
        <v>16</v>
      </c>
      <c r="C8" s="5">
        <v>7350000</v>
      </c>
      <c r="E8" s="5">
        <v>40102025252</v>
      </c>
      <c r="G8" s="5">
        <v>42721528050.599998</v>
      </c>
      <c r="I8" s="5">
        <v>0</v>
      </c>
      <c r="K8" s="5">
        <v>0</v>
      </c>
      <c r="M8" s="5">
        <v>0</v>
      </c>
      <c r="O8" s="5">
        <v>0</v>
      </c>
      <c r="Q8" s="5">
        <v>7350000</v>
      </c>
      <c r="S8" s="5">
        <v>5968</v>
      </c>
      <c r="U8" s="5">
        <v>40102025252</v>
      </c>
      <c r="W8" s="5">
        <v>43635474825.599998</v>
      </c>
      <c r="Y8" s="4" t="s">
        <v>17</v>
      </c>
    </row>
    <row r="9" spans="1:25" s="4" customFormat="1" ht="21.75" thickBot="1" x14ac:dyDescent="0.3">
      <c r="A9" s="3" t="s">
        <v>18</v>
      </c>
      <c r="C9" s="5">
        <v>347222222</v>
      </c>
      <c r="E9" s="5">
        <v>1500458547725</v>
      </c>
      <c r="G9" s="5">
        <v>1515300264307.99</v>
      </c>
      <c r="I9" s="5">
        <v>0</v>
      </c>
      <c r="K9" s="5">
        <v>0</v>
      </c>
      <c r="M9" s="5">
        <v>0</v>
      </c>
      <c r="O9" s="5">
        <v>0</v>
      </c>
      <c r="Q9" s="5">
        <v>347222222</v>
      </c>
      <c r="S9" s="5">
        <v>4482</v>
      </c>
      <c r="U9" s="5">
        <v>1500458547725</v>
      </c>
      <c r="W9" s="5">
        <v>1548113924009.21</v>
      </c>
      <c r="Y9" s="4" t="s">
        <v>19</v>
      </c>
    </row>
    <row r="10" spans="1:25" s="4" customFormat="1" ht="19.5" thickBot="1" x14ac:dyDescent="0.3">
      <c r="A10" s="4" t="s">
        <v>30</v>
      </c>
      <c r="C10" s="4" t="s">
        <v>30</v>
      </c>
      <c r="E10" s="6">
        <f>SUM(E8:E9)</f>
        <v>1540560572977</v>
      </c>
      <c r="G10" s="6">
        <f>SUM(G8:G9)</f>
        <v>1558021792358.5901</v>
      </c>
      <c r="I10" s="4" t="s">
        <v>30</v>
      </c>
      <c r="K10" s="6">
        <f>SUM(K8:K9)</f>
        <v>0</v>
      </c>
      <c r="M10" s="4" t="s">
        <v>30</v>
      </c>
      <c r="O10" s="6">
        <f>SUM(O8:O9)</f>
        <v>0</v>
      </c>
      <c r="Q10" s="4" t="s">
        <v>30</v>
      </c>
      <c r="S10" s="4" t="s">
        <v>30</v>
      </c>
      <c r="U10" s="6">
        <f>SUM(U8:U9)</f>
        <v>1540560572977</v>
      </c>
      <c r="W10" s="6">
        <f>SUM(W8:W9)</f>
        <v>1591749398834.8101</v>
      </c>
      <c r="Y10" s="7" t="s">
        <v>31</v>
      </c>
    </row>
    <row r="11" spans="1:25" ht="19.5" thickTop="1" x14ac:dyDescent="0.25"/>
  </sheetData>
  <mergeCells count="17">
    <mergeCell ref="A1:Y1"/>
    <mergeCell ref="A2:Y2"/>
    <mergeCell ref="A3:Y3"/>
    <mergeCell ref="I5:O5"/>
    <mergeCell ref="Q6:Q7"/>
    <mergeCell ref="S6:S7"/>
    <mergeCell ref="U6:U7"/>
    <mergeCell ref="W6:W7"/>
    <mergeCell ref="I6:K6"/>
    <mergeCell ref="M6:O6"/>
    <mergeCell ref="A5:A7"/>
    <mergeCell ref="C6:C7"/>
    <mergeCell ref="E6:E7"/>
    <mergeCell ref="G6:G7"/>
    <mergeCell ref="C5:G5"/>
    <mergeCell ref="Y6:Y7"/>
    <mergeCell ref="Q5:Y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5"/>
  <sheetViews>
    <sheetView rightToLeft="1" topLeftCell="A34" workbookViewId="0">
      <selection activeCell="M48" sqref="M48"/>
    </sheetView>
  </sheetViews>
  <sheetFormatPr defaultRowHeight="18.75" x14ac:dyDescent="0.45"/>
  <cols>
    <col min="1" max="1" width="43.28515625" style="11" bestFit="1" customWidth="1"/>
    <col min="2" max="2" width="1" style="11" customWidth="1"/>
    <col min="3" max="3" width="11.42578125" style="4" bestFit="1" customWidth="1"/>
    <col min="4" max="4" width="1" style="4" customWidth="1"/>
    <col min="5" max="5" width="18.7109375" style="4" bestFit="1" customWidth="1"/>
    <col min="6" max="6" width="1" style="4" customWidth="1"/>
    <col min="7" max="7" width="18.7109375" style="4" bestFit="1" customWidth="1"/>
    <col min="8" max="8" width="1" style="4" customWidth="1"/>
    <col min="9" max="9" width="20.5703125" style="4" customWidth="1"/>
    <col min="10" max="10" width="1" style="4" customWidth="1"/>
    <col min="11" max="11" width="11.42578125" style="4" bestFit="1" customWidth="1"/>
    <col min="12" max="12" width="1" style="4" customWidth="1"/>
    <col min="13" max="13" width="18.7109375" style="4" bestFit="1" customWidth="1"/>
    <col min="14" max="14" width="1" style="4" customWidth="1"/>
    <col min="15" max="15" width="18.7109375" style="4" bestFit="1" customWidth="1"/>
    <col min="16" max="16" width="1" style="4" customWidth="1"/>
    <col min="17" max="17" width="20.5703125" style="4" customWidth="1"/>
    <col min="18" max="18" width="1" style="11" customWidth="1"/>
    <col min="19" max="19" width="9.140625" style="11" customWidth="1"/>
    <col min="20" max="16384" width="9.140625" style="11"/>
  </cols>
  <sheetData>
    <row r="2" spans="1:17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7" ht="26.25" x14ac:dyDescent="0.45">
      <c r="A3" s="31" t="s">
        <v>209</v>
      </c>
      <c r="B3" s="31" t="s">
        <v>209</v>
      </c>
      <c r="C3" s="31" t="s">
        <v>209</v>
      </c>
      <c r="D3" s="31" t="s">
        <v>209</v>
      </c>
      <c r="E3" s="31" t="s">
        <v>209</v>
      </c>
      <c r="F3" s="31" t="s">
        <v>209</v>
      </c>
      <c r="G3" s="31" t="s">
        <v>209</v>
      </c>
      <c r="H3" s="31" t="s">
        <v>209</v>
      </c>
      <c r="I3" s="31" t="s">
        <v>209</v>
      </c>
      <c r="J3" s="31" t="s">
        <v>209</v>
      </c>
      <c r="K3" s="31" t="s">
        <v>209</v>
      </c>
      <c r="L3" s="31" t="s">
        <v>209</v>
      </c>
      <c r="M3" s="31" t="s">
        <v>209</v>
      </c>
      <c r="N3" s="31" t="s">
        <v>209</v>
      </c>
      <c r="O3" s="31" t="s">
        <v>209</v>
      </c>
      <c r="P3" s="31" t="s">
        <v>209</v>
      </c>
      <c r="Q3" s="31" t="s">
        <v>209</v>
      </c>
    </row>
    <row r="4" spans="1:17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7" ht="27" thickBot="1" x14ac:dyDescent="0.5">
      <c r="A6" s="30" t="s">
        <v>3</v>
      </c>
      <c r="C6" s="30" t="s">
        <v>211</v>
      </c>
      <c r="D6" s="30" t="s">
        <v>211</v>
      </c>
      <c r="E6" s="30" t="s">
        <v>211</v>
      </c>
      <c r="F6" s="30" t="s">
        <v>211</v>
      </c>
      <c r="G6" s="30" t="s">
        <v>211</v>
      </c>
      <c r="H6" s="30" t="s">
        <v>211</v>
      </c>
      <c r="I6" s="30" t="s">
        <v>211</v>
      </c>
      <c r="K6" s="30" t="s">
        <v>212</v>
      </c>
      <c r="L6" s="30" t="s">
        <v>212</v>
      </c>
      <c r="M6" s="30" t="s">
        <v>212</v>
      </c>
      <c r="N6" s="30" t="s">
        <v>212</v>
      </c>
      <c r="O6" s="30" t="s">
        <v>212</v>
      </c>
      <c r="P6" s="30" t="s">
        <v>212</v>
      </c>
      <c r="Q6" s="30" t="s">
        <v>212</v>
      </c>
    </row>
    <row r="7" spans="1:17" ht="62.25" customHeight="1" thickBot="1" x14ac:dyDescent="0.5">
      <c r="A7" s="30" t="s">
        <v>3</v>
      </c>
      <c r="C7" s="30" t="s">
        <v>7</v>
      </c>
      <c r="E7" s="30" t="s">
        <v>228</v>
      </c>
      <c r="G7" s="30" t="s">
        <v>229</v>
      </c>
      <c r="I7" s="34" t="s">
        <v>230</v>
      </c>
      <c r="K7" s="30" t="s">
        <v>7</v>
      </c>
      <c r="M7" s="30" t="s">
        <v>228</v>
      </c>
      <c r="O7" s="30" t="s">
        <v>229</v>
      </c>
      <c r="Q7" s="34" t="s">
        <v>230</v>
      </c>
    </row>
    <row r="8" spans="1:17" ht="21" x14ac:dyDescent="0.55000000000000004">
      <c r="A8" s="12" t="s">
        <v>15</v>
      </c>
      <c r="C8" s="8">
        <v>56270503</v>
      </c>
      <c r="D8" s="8"/>
      <c r="E8" s="8">
        <v>933696456279</v>
      </c>
      <c r="F8" s="8"/>
      <c r="G8" s="8">
        <v>913955075712</v>
      </c>
      <c r="H8" s="8"/>
      <c r="I8" s="8">
        <f>E8-G8</f>
        <v>19741380567</v>
      </c>
      <c r="J8" s="8"/>
      <c r="K8" s="8">
        <v>56270503</v>
      </c>
      <c r="L8" s="8"/>
      <c r="M8" s="8">
        <v>928815091205</v>
      </c>
      <c r="N8" s="8"/>
      <c r="O8" s="8">
        <v>895118625894</v>
      </c>
      <c r="P8" s="8"/>
      <c r="Q8" s="8">
        <f>M8-O8</f>
        <v>33696465311</v>
      </c>
    </row>
    <row r="9" spans="1:17" ht="21" x14ac:dyDescent="0.55000000000000004">
      <c r="A9" s="12" t="s">
        <v>27</v>
      </c>
      <c r="C9" s="8">
        <v>11104982</v>
      </c>
      <c r="D9" s="8"/>
      <c r="E9" s="8">
        <v>524505347950</v>
      </c>
      <c r="F9" s="8"/>
      <c r="G9" s="8">
        <v>526147191210</v>
      </c>
      <c r="H9" s="8"/>
      <c r="I9" s="8">
        <f t="shared" ref="I9:I12" si="0">E9-G9</f>
        <v>-1641843260</v>
      </c>
      <c r="J9" s="8"/>
      <c r="K9" s="8">
        <v>11104982</v>
      </c>
      <c r="L9" s="8"/>
      <c r="M9" s="8">
        <v>524505347950</v>
      </c>
      <c r="N9" s="8"/>
      <c r="O9" s="8">
        <v>526147191210</v>
      </c>
      <c r="P9" s="8"/>
      <c r="Q9" s="8">
        <v>-1641843260</v>
      </c>
    </row>
    <row r="10" spans="1:17" ht="21" x14ac:dyDescent="0.55000000000000004">
      <c r="A10" s="12" t="s">
        <v>22</v>
      </c>
      <c r="C10" s="8">
        <v>2907652</v>
      </c>
      <c r="D10" s="8"/>
      <c r="E10" s="8">
        <v>105163957536</v>
      </c>
      <c r="F10" s="8"/>
      <c r="G10" s="8">
        <v>103940340497</v>
      </c>
      <c r="H10" s="8"/>
      <c r="I10" s="8">
        <f t="shared" si="0"/>
        <v>1223617039</v>
      </c>
      <c r="J10" s="8"/>
      <c r="K10" s="8">
        <v>2907652</v>
      </c>
      <c r="L10" s="8"/>
      <c r="M10" s="8">
        <v>105163957536</v>
      </c>
      <c r="N10" s="8"/>
      <c r="O10" s="8">
        <v>103940340497</v>
      </c>
      <c r="P10" s="8"/>
      <c r="Q10" s="8">
        <v>1223617039</v>
      </c>
    </row>
    <row r="11" spans="1:17" ht="21" x14ac:dyDescent="0.55000000000000004">
      <c r="A11" s="12" t="s">
        <v>25</v>
      </c>
      <c r="C11" s="8">
        <v>8245382</v>
      </c>
      <c r="D11" s="8"/>
      <c r="E11" s="8">
        <v>102135546834</v>
      </c>
      <c r="F11" s="8"/>
      <c r="G11" s="8">
        <v>101913154485</v>
      </c>
      <c r="H11" s="8"/>
      <c r="I11" s="8">
        <f t="shared" si="0"/>
        <v>222392349</v>
      </c>
      <c r="J11" s="8"/>
      <c r="K11" s="8">
        <v>8245382</v>
      </c>
      <c r="L11" s="8"/>
      <c r="M11" s="8">
        <v>102135546834</v>
      </c>
      <c r="N11" s="8"/>
      <c r="O11" s="8">
        <v>101913154485</v>
      </c>
      <c r="P11" s="8"/>
      <c r="Q11" s="8">
        <v>222392349</v>
      </c>
    </row>
    <row r="12" spans="1:17" ht="21" x14ac:dyDescent="0.55000000000000004">
      <c r="A12" s="12" t="s">
        <v>21</v>
      </c>
      <c r="C12" s="8">
        <v>17054919</v>
      </c>
      <c r="D12" s="8"/>
      <c r="E12" s="8">
        <v>188403144746</v>
      </c>
      <c r="F12" s="8"/>
      <c r="G12" s="8">
        <v>189614276928</v>
      </c>
      <c r="H12" s="8"/>
      <c r="I12" s="8">
        <f t="shared" si="0"/>
        <v>-1211132182</v>
      </c>
      <c r="J12" s="8"/>
      <c r="K12" s="8">
        <v>17054919</v>
      </c>
      <c r="L12" s="8"/>
      <c r="M12" s="8">
        <v>188403144746</v>
      </c>
      <c r="N12" s="8"/>
      <c r="O12" s="8">
        <v>189614276928</v>
      </c>
      <c r="P12" s="8"/>
      <c r="Q12" s="8">
        <v>-1211132181</v>
      </c>
    </row>
    <row r="13" spans="1:17" ht="21" x14ac:dyDescent="0.55000000000000004">
      <c r="A13" s="12" t="s">
        <v>16</v>
      </c>
      <c r="C13" s="8">
        <v>7350000</v>
      </c>
      <c r="D13" s="8"/>
      <c r="E13" s="8">
        <v>43635474825</v>
      </c>
      <c r="F13" s="8"/>
      <c r="G13" s="8">
        <v>42721528050</v>
      </c>
      <c r="H13" s="8"/>
      <c r="I13" s="8">
        <v>913946775</v>
      </c>
      <c r="J13" s="8"/>
      <c r="K13" s="8">
        <v>7350000</v>
      </c>
      <c r="L13" s="8"/>
      <c r="M13" s="8">
        <v>43635474825</v>
      </c>
      <c r="N13" s="8"/>
      <c r="O13" s="8">
        <v>40102025252</v>
      </c>
      <c r="P13" s="8"/>
      <c r="Q13" s="8">
        <v>3533449573</v>
      </c>
    </row>
    <row r="14" spans="1:17" ht="21" x14ac:dyDescent="0.55000000000000004">
      <c r="A14" s="12" t="s">
        <v>24</v>
      </c>
      <c r="C14" s="8">
        <v>4634206</v>
      </c>
      <c r="D14" s="8"/>
      <c r="E14" s="8">
        <v>310644730798</v>
      </c>
      <c r="F14" s="8"/>
      <c r="G14" s="8">
        <v>304632529667</v>
      </c>
      <c r="H14" s="8"/>
      <c r="I14" s="8">
        <f t="shared" ref="I14:I17" si="1">E14-G14</f>
        <v>6012201131</v>
      </c>
      <c r="J14" s="8"/>
      <c r="K14" s="8">
        <v>4634206</v>
      </c>
      <c r="L14" s="8"/>
      <c r="M14" s="8">
        <v>310644730798</v>
      </c>
      <c r="N14" s="8"/>
      <c r="O14" s="8">
        <v>304632529667</v>
      </c>
      <c r="P14" s="8"/>
      <c r="Q14" s="8">
        <v>6012201131</v>
      </c>
    </row>
    <row r="15" spans="1:17" ht="21" x14ac:dyDescent="0.55000000000000004">
      <c r="A15" s="12" t="s">
        <v>28</v>
      </c>
      <c r="C15" s="8">
        <v>6059817</v>
      </c>
      <c r="D15" s="8"/>
      <c r="E15" s="8">
        <v>788624112948</v>
      </c>
      <c r="F15" s="8"/>
      <c r="G15" s="8">
        <v>741132665194</v>
      </c>
      <c r="H15" s="8"/>
      <c r="I15" s="8">
        <f t="shared" si="1"/>
        <v>47491447754</v>
      </c>
      <c r="J15" s="8"/>
      <c r="K15" s="8">
        <v>6059817</v>
      </c>
      <c r="L15" s="8"/>
      <c r="M15" s="8">
        <v>788624112948</v>
      </c>
      <c r="N15" s="8"/>
      <c r="O15" s="8">
        <v>741132665194</v>
      </c>
      <c r="P15" s="8"/>
      <c r="Q15" s="8">
        <v>47491447754</v>
      </c>
    </row>
    <row r="16" spans="1:17" ht="21" x14ac:dyDescent="0.55000000000000004">
      <c r="A16" s="12" t="s">
        <v>20</v>
      </c>
      <c r="C16" s="8">
        <v>14000000</v>
      </c>
      <c r="D16" s="8"/>
      <c r="E16" s="8">
        <v>169071800800</v>
      </c>
      <c r="F16" s="8"/>
      <c r="G16" s="8">
        <v>169015803717</v>
      </c>
      <c r="H16" s="8"/>
      <c r="I16" s="8">
        <f t="shared" si="1"/>
        <v>55997083</v>
      </c>
      <c r="J16" s="8"/>
      <c r="K16" s="8">
        <v>14000000</v>
      </c>
      <c r="L16" s="8"/>
      <c r="M16" s="8">
        <v>169071800800</v>
      </c>
      <c r="N16" s="8"/>
      <c r="O16" s="8">
        <v>169015803717</v>
      </c>
      <c r="P16" s="8"/>
      <c r="Q16" s="8">
        <v>55997083</v>
      </c>
    </row>
    <row r="17" spans="1:17" ht="21" x14ac:dyDescent="0.55000000000000004">
      <c r="A17" s="12" t="s">
        <v>29</v>
      </c>
      <c r="C17" s="8">
        <v>5036898</v>
      </c>
      <c r="D17" s="8"/>
      <c r="E17" s="8">
        <v>58159591691</v>
      </c>
      <c r="F17" s="8"/>
      <c r="G17" s="8">
        <v>59803213611</v>
      </c>
      <c r="H17" s="8"/>
      <c r="I17" s="8">
        <f t="shared" si="1"/>
        <v>-1643621920</v>
      </c>
      <c r="J17" s="8"/>
      <c r="K17" s="8">
        <v>5036898</v>
      </c>
      <c r="L17" s="8"/>
      <c r="M17" s="8">
        <v>58159591691</v>
      </c>
      <c r="N17" s="8"/>
      <c r="O17" s="8">
        <v>59803213611</v>
      </c>
      <c r="P17" s="8"/>
      <c r="Q17" s="8">
        <v>-1643621919</v>
      </c>
    </row>
    <row r="18" spans="1:17" ht="21" x14ac:dyDescent="0.55000000000000004">
      <c r="A18" s="12" t="s">
        <v>18</v>
      </c>
      <c r="C18" s="8">
        <v>347222222</v>
      </c>
      <c r="D18" s="8"/>
      <c r="E18" s="8">
        <v>1548113924009</v>
      </c>
      <c r="F18" s="8"/>
      <c r="G18" s="8">
        <v>1515300264307</v>
      </c>
      <c r="H18" s="8"/>
      <c r="I18" s="8">
        <v>32813659702</v>
      </c>
      <c r="J18" s="8"/>
      <c r="K18" s="8">
        <v>347222222</v>
      </c>
      <c r="L18" s="8"/>
      <c r="M18" s="8">
        <v>1548113924009</v>
      </c>
      <c r="N18" s="8"/>
      <c r="O18" s="8">
        <v>1500458547725</v>
      </c>
      <c r="P18" s="8"/>
      <c r="Q18" s="8">
        <v>47655376284</v>
      </c>
    </row>
    <row r="19" spans="1:17" ht="21" x14ac:dyDescent="0.55000000000000004">
      <c r="A19" s="12" t="s">
        <v>26</v>
      </c>
      <c r="C19" s="8">
        <v>5159692</v>
      </c>
      <c r="D19" s="8"/>
      <c r="E19" s="8">
        <v>101480822256</v>
      </c>
      <c r="F19" s="8"/>
      <c r="G19" s="8">
        <v>99999990652</v>
      </c>
      <c r="H19" s="8"/>
      <c r="I19" s="8">
        <f t="shared" ref="I19:I20" si="2">E19-G19</f>
        <v>1480831604</v>
      </c>
      <c r="J19" s="8"/>
      <c r="K19" s="8">
        <v>5159692</v>
      </c>
      <c r="L19" s="8"/>
      <c r="M19" s="8">
        <v>101480822256</v>
      </c>
      <c r="N19" s="8"/>
      <c r="O19" s="8">
        <v>99999990652</v>
      </c>
      <c r="P19" s="8"/>
      <c r="Q19" s="8">
        <v>1480831604</v>
      </c>
    </row>
    <row r="20" spans="1:17" ht="21" x14ac:dyDescent="0.55000000000000004">
      <c r="A20" s="12" t="s">
        <v>23</v>
      </c>
      <c r="C20" s="8">
        <v>16233766</v>
      </c>
      <c r="D20" s="8"/>
      <c r="E20" s="8">
        <v>208311685312</v>
      </c>
      <c r="F20" s="8"/>
      <c r="G20" s="8">
        <v>207474698103</v>
      </c>
      <c r="H20" s="8"/>
      <c r="I20" s="8">
        <f t="shared" si="2"/>
        <v>836987209</v>
      </c>
      <c r="J20" s="8"/>
      <c r="K20" s="8">
        <v>16233766</v>
      </c>
      <c r="L20" s="8"/>
      <c r="M20" s="8">
        <v>208311685312</v>
      </c>
      <c r="N20" s="8"/>
      <c r="O20" s="8">
        <v>207474698103</v>
      </c>
      <c r="P20" s="8"/>
      <c r="Q20" s="8">
        <v>836987209</v>
      </c>
    </row>
    <row r="21" spans="1:17" ht="21" x14ac:dyDescent="0.55000000000000004">
      <c r="A21" s="12" t="s">
        <v>115</v>
      </c>
      <c r="C21" s="8">
        <v>460000</v>
      </c>
      <c r="D21" s="8"/>
      <c r="E21" s="8">
        <v>455191920629</v>
      </c>
      <c r="F21" s="8"/>
      <c r="G21" s="8">
        <v>454843254140</v>
      </c>
      <c r="H21" s="8"/>
      <c r="I21" s="8">
        <v>348666489</v>
      </c>
      <c r="J21" s="8"/>
      <c r="K21" s="8">
        <v>460000</v>
      </c>
      <c r="L21" s="8"/>
      <c r="M21" s="8">
        <v>455191920629</v>
      </c>
      <c r="N21" s="8"/>
      <c r="O21" s="8">
        <v>450820000000</v>
      </c>
      <c r="P21" s="8"/>
      <c r="Q21" s="8">
        <v>4371920629</v>
      </c>
    </row>
    <row r="22" spans="1:17" ht="21" x14ac:dyDescent="0.55000000000000004">
      <c r="A22" s="12" t="s">
        <v>87</v>
      </c>
      <c r="C22" s="8">
        <v>3750000</v>
      </c>
      <c r="D22" s="8"/>
      <c r="E22" s="8">
        <v>3740885035087</v>
      </c>
      <c r="F22" s="8"/>
      <c r="G22" s="8">
        <v>3713976077850</v>
      </c>
      <c r="H22" s="8"/>
      <c r="I22" s="8">
        <v>26908957237</v>
      </c>
      <c r="J22" s="8"/>
      <c r="K22" s="8">
        <v>3750000</v>
      </c>
      <c r="L22" s="8"/>
      <c r="M22" s="8">
        <v>3740885035087</v>
      </c>
      <c r="N22" s="8"/>
      <c r="O22" s="8">
        <v>3697993125000</v>
      </c>
      <c r="P22" s="8"/>
      <c r="Q22" s="8">
        <v>42891910087</v>
      </c>
    </row>
    <row r="23" spans="1:17" ht="21" x14ac:dyDescent="0.55000000000000004">
      <c r="A23" s="12" t="s">
        <v>53</v>
      </c>
      <c r="C23" s="8">
        <v>4000000</v>
      </c>
      <c r="D23" s="8"/>
      <c r="E23" s="8">
        <v>3817212077300</v>
      </c>
      <c r="F23" s="8"/>
      <c r="G23" s="8">
        <v>3817212077300</v>
      </c>
      <c r="H23" s="8"/>
      <c r="I23" s="8">
        <v>0</v>
      </c>
      <c r="J23" s="8"/>
      <c r="K23" s="8">
        <v>4000000</v>
      </c>
      <c r="L23" s="8"/>
      <c r="M23" s="8">
        <v>3817212077300</v>
      </c>
      <c r="N23" s="8"/>
      <c r="O23" s="8">
        <v>3842224375000</v>
      </c>
      <c r="P23" s="8"/>
      <c r="Q23" s="8">
        <v>-25012297700</v>
      </c>
    </row>
    <row r="24" spans="1:17" ht="21" x14ac:dyDescent="0.55000000000000004">
      <c r="A24" s="12" t="s">
        <v>93</v>
      </c>
      <c r="C24" s="8">
        <v>1685000</v>
      </c>
      <c r="D24" s="8"/>
      <c r="E24" s="8">
        <v>1624229878653</v>
      </c>
      <c r="F24" s="8"/>
      <c r="G24" s="8">
        <v>1607210353185</v>
      </c>
      <c r="H24" s="8"/>
      <c r="I24" s="8">
        <v>17019525468</v>
      </c>
      <c r="J24" s="8"/>
      <c r="K24" s="8">
        <v>1685000</v>
      </c>
      <c r="L24" s="8"/>
      <c r="M24" s="8">
        <v>1624229878653</v>
      </c>
      <c r="N24" s="8"/>
      <c r="O24" s="8">
        <v>1609675400862</v>
      </c>
      <c r="P24" s="8"/>
      <c r="Q24" s="8">
        <v>14554477791</v>
      </c>
    </row>
    <row r="25" spans="1:17" ht="21" x14ac:dyDescent="0.55000000000000004">
      <c r="A25" s="12" t="s">
        <v>50</v>
      </c>
      <c r="C25" s="8">
        <v>1050000</v>
      </c>
      <c r="D25" s="8"/>
      <c r="E25" s="8">
        <v>985982141711</v>
      </c>
      <c r="F25" s="8"/>
      <c r="G25" s="8">
        <v>975607493744</v>
      </c>
      <c r="H25" s="8"/>
      <c r="I25" s="8">
        <v>10374647967</v>
      </c>
      <c r="J25" s="8"/>
      <c r="K25" s="8">
        <v>1050000</v>
      </c>
      <c r="L25" s="8"/>
      <c r="M25" s="8">
        <v>985982141711</v>
      </c>
      <c r="N25" s="8"/>
      <c r="O25" s="8">
        <v>969087250000</v>
      </c>
      <c r="P25" s="8"/>
      <c r="Q25" s="8">
        <v>16894891711</v>
      </c>
    </row>
    <row r="26" spans="1:17" ht="21" x14ac:dyDescent="0.55000000000000004">
      <c r="A26" s="12" t="s">
        <v>67</v>
      </c>
      <c r="C26" s="8">
        <v>33885</v>
      </c>
      <c r="D26" s="8"/>
      <c r="E26" s="8">
        <v>32655064467</v>
      </c>
      <c r="F26" s="8"/>
      <c r="G26" s="8">
        <v>31775443953</v>
      </c>
      <c r="H26" s="8"/>
      <c r="I26" s="8">
        <v>879620514</v>
      </c>
      <c r="J26" s="8"/>
      <c r="K26" s="8">
        <v>33885</v>
      </c>
      <c r="L26" s="8"/>
      <c r="M26" s="8">
        <v>32655064467</v>
      </c>
      <c r="N26" s="8"/>
      <c r="O26" s="8">
        <v>28427495405</v>
      </c>
      <c r="P26" s="8"/>
      <c r="Q26" s="8">
        <v>4227569062</v>
      </c>
    </row>
    <row r="27" spans="1:17" ht="21" x14ac:dyDescent="0.55000000000000004">
      <c r="A27" s="12" t="s">
        <v>81</v>
      </c>
      <c r="C27" s="8">
        <v>3100000</v>
      </c>
      <c r="D27" s="8"/>
      <c r="E27" s="8">
        <v>2870023782268</v>
      </c>
      <c r="F27" s="8"/>
      <c r="G27" s="8">
        <v>2842124863393</v>
      </c>
      <c r="H27" s="8"/>
      <c r="I27" s="8">
        <v>27898918875</v>
      </c>
      <c r="J27" s="8"/>
      <c r="K27" s="8">
        <v>3100000</v>
      </c>
      <c r="L27" s="8"/>
      <c r="M27" s="8">
        <v>2870023782268</v>
      </c>
      <c r="N27" s="8"/>
      <c r="O27" s="8">
        <v>2822141250000</v>
      </c>
      <c r="P27" s="8"/>
      <c r="Q27" s="8">
        <v>47882532268</v>
      </c>
    </row>
    <row r="28" spans="1:17" ht="21" x14ac:dyDescent="0.55000000000000004">
      <c r="A28" s="12" t="s">
        <v>78</v>
      </c>
      <c r="C28" s="8">
        <v>600</v>
      </c>
      <c r="D28" s="8"/>
      <c r="E28" s="8">
        <v>591931061</v>
      </c>
      <c r="F28" s="8"/>
      <c r="G28" s="8">
        <v>578461583</v>
      </c>
      <c r="H28" s="8"/>
      <c r="I28" s="8">
        <v>13469478</v>
      </c>
      <c r="J28" s="8"/>
      <c r="K28" s="8">
        <v>600</v>
      </c>
      <c r="L28" s="8"/>
      <c r="M28" s="8">
        <v>591931061</v>
      </c>
      <c r="N28" s="8"/>
      <c r="O28" s="8">
        <v>566406640</v>
      </c>
      <c r="P28" s="8"/>
      <c r="Q28" s="8">
        <v>25524421</v>
      </c>
    </row>
    <row r="29" spans="1:17" ht="21" x14ac:dyDescent="0.55000000000000004">
      <c r="A29" s="12" t="s">
        <v>56</v>
      </c>
      <c r="C29" s="8">
        <v>511551</v>
      </c>
      <c r="D29" s="8"/>
      <c r="E29" s="8">
        <v>485760236681</v>
      </c>
      <c r="F29" s="8"/>
      <c r="G29" s="8">
        <v>471626630249</v>
      </c>
      <c r="H29" s="8"/>
      <c r="I29" s="8">
        <v>14133606432</v>
      </c>
      <c r="J29" s="8"/>
      <c r="K29" s="8">
        <v>511551</v>
      </c>
      <c r="L29" s="8"/>
      <c r="M29" s="8">
        <v>485760236681</v>
      </c>
      <c r="N29" s="8"/>
      <c r="O29" s="8">
        <v>456861549324</v>
      </c>
      <c r="P29" s="8"/>
      <c r="Q29" s="8">
        <v>28898687357</v>
      </c>
    </row>
    <row r="30" spans="1:17" ht="21" x14ac:dyDescent="0.55000000000000004">
      <c r="A30" s="12" t="s">
        <v>64</v>
      </c>
      <c r="C30" s="8">
        <v>23</v>
      </c>
      <c r="D30" s="8"/>
      <c r="E30" s="8">
        <v>22028316</v>
      </c>
      <c r="F30" s="8"/>
      <c r="G30" s="8">
        <v>21424129</v>
      </c>
      <c r="H30" s="8"/>
      <c r="I30" s="8">
        <v>604187</v>
      </c>
      <c r="J30" s="8"/>
      <c r="K30" s="8">
        <v>23</v>
      </c>
      <c r="L30" s="8"/>
      <c r="M30" s="8">
        <v>22028316</v>
      </c>
      <c r="N30" s="8"/>
      <c r="O30" s="8">
        <v>21138277</v>
      </c>
      <c r="P30" s="8"/>
      <c r="Q30" s="8">
        <v>890039</v>
      </c>
    </row>
    <row r="31" spans="1:17" ht="21" x14ac:dyDescent="0.55000000000000004">
      <c r="A31" s="12" t="s">
        <v>99</v>
      </c>
      <c r="C31" s="8">
        <v>10550000</v>
      </c>
      <c r="D31" s="8"/>
      <c r="E31" s="8">
        <v>9675736900665</v>
      </c>
      <c r="F31" s="8"/>
      <c r="G31" s="8">
        <v>9704915034750</v>
      </c>
      <c r="H31" s="8"/>
      <c r="I31" s="8">
        <v>-29178134084</v>
      </c>
      <c r="J31" s="8"/>
      <c r="K31" s="8">
        <v>10550000</v>
      </c>
      <c r="L31" s="8"/>
      <c r="M31" s="8">
        <v>9675736900665</v>
      </c>
      <c r="N31" s="8"/>
      <c r="O31" s="8">
        <v>9704687016003</v>
      </c>
      <c r="P31" s="8"/>
      <c r="Q31" s="8">
        <v>-28950115337</v>
      </c>
    </row>
    <row r="32" spans="1:17" ht="21" x14ac:dyDescent="0.55000000000000004">
      <c r="A32" s="12" t="s">
        <v>96</v>
      </c>
      <c r="C32" s="8">
        <v>205000</v>
      </c>
      <c r="D32" s="8"/>
      <c r="E32" s="8">
        <v>197339292806</v>
      </c>
      <c r="F32" s="8"/>
      <c r="G32" s="8">
        <v>197820409162</v>
      </c>
      <c r="H32" s="8"/>
      <c r="I32" s="8">
        <v>-481116355</v>
      </c>
      <c r="J32" s="8"/>
      <c r="K32" s="8">
        <v>205000</v>
      </c>
      <c r="L32" s="8"/>
      <c r="M32" s="8">
        <v>197339292806</v>
      </c>
      <c r="N32" s="8"/>
      <c r="O32" s="8">
        <v>169598964615</v>
      </c>
      <c r="P32" s="8"/>
      <c r="Q32" s="8">
        <v>27740328191</v>
      </c>
    </row>
    <row r="33" spans="1:17" ht="21" x14ac:dyDescent="0.55000000000000004">
      <c r="A33" s="12" t="s">
        <v>73</v>
      </c>
      <c r="C33" s="8">
        <v>846621</v>
      </c>
      <c r="D33" s="8"/>
      <c r="E33" s="8">
        <v>638793121357</v>
      </c>
      <c r="F33" s="8"/>
      <c r="G33" s="8">
        <v>604946525383</v>
      </c>
      <c r="H33" s="8"/>
      <c r="I33" s="8">
        <v>33846595974</v>
      </c>
      <c r="J33" s="8"/>
      <c r="K33" s="8">
        <v>846621</v>
      </c>
      <c r="L33" s="8"/>
      <c r="M33" s="8">
        <v>638793121357</v>
      </c>
      <c r="N33" s="8"/>
      <c r="O33" s="8">
        <v>600008427700</v>
      </c>
      <c r="P33" s="8"/>
      <c r="Q33" s="8">
        <v>38784693657</v>
      </c>
    </row>
    <row r="34" spans="1:17" ht="21" x14ac:dyDescent="0.55000000000000004">
      <c r="A34" s="12" t="s">
        <v>70</v>
      </c>
      <c r="C34" s="8">
        <v>74170</v>
      </c>
      <c r="D34" s="8"/>
      <c r="E34" s="8">
        <v>56375174077</v>
      </c>
      <c r="F34" s="8"/>
      <c r="G34" s="8">
        <v>54067834790</v>
      </c>
      <c r="H34" s="8"/>
      <c r="I34" s="8">
        <v>2307339287</v>
      </c>
      <c r="J34" s="8"/>
      <c r="K34" s="8">
        <v>74170</v>
      </c>
      <c r="L34" s="8"/>
      <c r="M34" s="8">
        <v>56375174077</v>
      </c>
      <c r="N34" s="8"/>
      <c r="O34" s="8">
        <v>53381952247</v>
      </c>
      <c r="P34" s="8"/>
      <c r="Q34" s="8">
        <v>2993221830</v>
      </c>
    </row>
    <row r="35" spans="1:17" ht="21" x14ac:dyDescent="0.55000000000000004">
      <c r="A35" s="12" t="s">
        <v>75</v>
      </c>
      <c r="C35" s="8">
        <v>717148</v>
      </c>
      <c r="D35" s="8"/>
      <c r="E35" s="8">
        <v>569766349658</v>
      </c>
      <c r="F35" s="8"/>
      <c r="G35" s="8">
        <v>550533185612</v>
      </c>
      <c r="H35" s="8"/>
      <c r="I35" s="8">
        <v>19233164046</v>
      </c>
      <c r="J35" s="8"/>
      <c r="K35" s="8">
        <v>717148</v>
      </c>
      <c r="L35" s="8"/>
      <c r="M35" s="8">
        <v>569766349658</v>
      </c>
      <c r="N35" s="8"/>
      <c r="O35" s="8">
        <v>537168268006</v>
      </c>
      <c r="P35" s="8"/>
      <c r="Q35" s="8">
        <v>32598081652</v>
      </c>
    </row>
    <row r="36" spans="1:17" ht="21" x14ac:dyDescent="0.55000000000000004">
      <c r="A36" s="12" t="s">
        <v>104</v>
      </c>
      <c r="C36" s="8">
        <v>2600000</v>
      </c>
      <c r="D36" s="8"/>
      <c r="E36" s="8">
        <v>2414313241736</v>
      </c>
      <c r="F36" s="8"/>
      <c r="G36" s="8">
        <v>2419336247087</v>
      </c>
      <c r="H36" s="8"/>
      <c r="I36" s="8">
        <v>-5023005350</v>
      </c>
      <c r="J36" s="8"/>
      <c r="K36" s="8">
        <v>2600000</v>
      </c>
      <c r="L36" s="8"/>
      <c r="M36" s="8">
        <v>2414313241736</v>
      </c>
      <c r="N36" s="8"/>
      <c r="O36" s="8">
        <v>2348344375000</v>
      </c>
      <c r="P36" s="8"/>
      <c r="Q36" s="8">
        <v>65968866736</v>
      </c>
    </row>
    <row r="37" spans="1:17" ht="21" x14ac:dyDescent="0.55000000000000004">
      <c r="A37" s="12" t="s">
        <v>101</v>
      </c>
      <c r="C37" s="8">
        <v>931853</v>
      </c>
      <c r="D37" s="8"/>
      <c r="E37" s="8">
        <v>883374525999</v>
      </c>
      <c r="F37" s="8"/>
      <c r="G37" s="8">
        <v>899217276775</v>
      </c>
      <c r="H37" s="8"/>
      <c r="I37" s="8">
        <v>-15842750775</v>
      </c>
      <c r="J37" s="8"/>
      <c r="K37" s="8">
        <v>931853</v>
      </c>
      <c r="L37" s="8"/>
      <c r="M37" s="8">
        <v>883374525999</v>
      </c>
      <c r="N37" s="8"/>
      <c r="O37" s="8">
        <v>909147861318</v>
      </c>
      <c r="P37" s="8"/>
      <c r="Q37" s="8">
        <v>-25773335318</v>
      </c>
    </row>
    <row r="38" spans="1:17" ht="21" x14ac:dyDescent="0.55000000000000004">
      <c r="A38" s="12" t="s">
        <v>106</v>
      </c>
      <c r="C38" s="8">
        <v>625000</v>
      </c>
      <c r="D38" s="8"/>
      <c r="E38" s="8">
        <v>574629607239</v>
      </c>
      <c r="F38" s="8"/>
      <c r="G38" s="8">
        <v>574395241321</v>
      </c>
      <c r="H38" s="8"/>
      <c r="I38" s="8">
        <v>234365918</v>
      </c>
      <c r="J38" s="8"/>
      <c r="K38" s="8">
        <v>625000</v>
      </c>
      <c r="L38" s="8"/>
      <c r="M38" s="8">
        <v>574629607239</v>
      </c>
      <c r="N38" s="8"/>
      <c r="O38" s="8">
        <v>574164375000</v>
      </c>
      <c r="P38" s="8"/>
      <c r="Q38" s="8">
        <v>465232239</v>
      </c>
    </row>
    <row r="39" spans="1:17" ht="21" x14ac:dyDescent="0.55000000000000004">
      <c r="A39" s="12" t="s">
        <v>84</v>
      </c>
      <c r="C39" s="8">
        <v>1205000</v>
      </c>
      <c r="D39" s="8"/>
      <c r="E39" s="8">
        <v>1051685655601</v>
      </c>
      <c r="F39" s="8"/>
      <c r="G39" s="8">
        <v>1043464259193</v>
      </c>
      <c r="H39" s="8"/>
      <c r="I39" s="8">
        <v>8221396408</v>
      </c>
      <c r="J39" s="8"/>
      <c r="K39" s="8">
        <v>1205000</v>
      </c>
      <c r="L39" s="8"/>
      <c r="M39" s="8">
        <v>1051685655601</v>
      </c>
      <c r="N39" s="8"/>
      <c r="O39" s="8">
        <v>1040433300342</v>
      </c>
      <c r="P39" s="8"/>
      <c r="Q39" s="8">
        <v>11252355259</v>
      </c>
    </row>
    <row r="40" spans="1:17" ht="21" x14ac:dyDescent="0.55000000000000004">
      <c r="A40" s="12" t="s">
        <v>121</v>
      </c>
      <c r="C40" s="8">
        <v>784814</v>
      </c>
      <c r="D40" s="8"/>
      <c r="E40" s="8">
        <v>447146145195</v>
      </c>
      <c r="F40" s="8"/>
      <c r="G40" s="8">
        <v>430007715600</v>
      </c>
      <c r="H40" s="8"/>
      <c r="I40" s="8">
        <v>17138429595</v>
      </c>
      <c r="J40" s="8"/>
      <c r="K40" s="8">
        <v>784814</v>
      </c>
      <c r="L40" s="8"/>
      <c r="M40" s="8">
        <v>447146145195</v>
      </c>
      <c r="N40" s="8"/>
      <c r="O40" s="8">
        <v>430007715600</v>
      </c>
      <c r="P40" s="8"/>
      <c r="Q40" s="8">
        <v>17138429595</v>
      </c>
    </row>
    <row r="41" spans="1:17" ht="21" x14ac:dyDescent="0.55000000000000004">
      <c r="A41" s="12" t="s">
        <v>59</v>
      </c>
      <c r="C41" s="8">
        <v>93466</v>
      </c>
      <c r="D41" s="8"/>
      <c r="E41" s="8">
        <v>71423014790</v>
      </c>
      <c r="F41" s="8"/>
      <c r="G41" s="8">
        <v>68553719780</v>
      </c>
      <c r="H41" s="8"/>
      <c r="I41" s="8">
        <v>2869295010</v>
      </c>
      <c r="J41" s="8"/>
      <c r="K41" s="8">
        <v>93466</v>
      </c>
      <c r="L41" s="8"/>
      <c r="M41" s="8">
        <v>71423014790</v>
      </c>
      <c r="N41" s="8"/>
      <c r="O41" s="8">
        <v>67565366539</v>
      </c>
      <c r="P41" s="8"/>
      <c r="Q41" s="8">
        <v>3857648251</v>
      </c>
    </row>
    <row r="42" spans="1:17" ht="21" x14ac:dyDescent="0.55000000000000004">
      <c r="A42" s="12" t="s">
        <v>62</v>
      </c>
      <c r="C42" s="8">
        <v>1400</v>
      </c>
      <c r="D42" s="8"/>
      <c r="E42" s="8">
        <v>1003033130</v>
      </c>
      <c r="F42" s="8"/>
      <c r="G42" s="8">
        <v>956456935</v>
      </c>
      <c r="H42" s="8"/>
      <c r="I42" s="8">
        <v>46576195</v>
      </c>
      <c r="J42" s="8"/>
      <c r="K42" s="8">
        <v>1400</v>
      </c>
      <c r="L42" s="8"/>
      <c r="M42" s="8">
        <v>1003033130</v>
      </c>
      <c r="N42" s="8"/>
      <c r="O42" s="8">
        <v>942174737</v>
      </c>
      <c r="P42" s="8"/>
      <c r="Q42" s="8">
        <v>60858393</v>
      </c>
    </row>
    <row r="43" spans="1:17" ht="21" x14ac:dyDescent="0.55000000000000004">
      <c r="A43" s="12" t="s">
        <v>109</v>
      </c>
      <c r="C43" s="8">
        <v>5405000</v>
      </c>
      <c r="D43" s="8"/>
      <c r="E43" s="8">
        <v>4873969861349</v>
      </c>
      <c r="F43" s="8"/>
      <c r="G43" s="8">
        <v>4905814887306</v>
      </c>
      <c r="H43" s="8"/>
      <c r="I43" s="8">
        <v>-31845025956</v>
      </c>
      <c r="J43" s="8"/>
      <c r="K43" s="8">
        <v>5405000</v>
      </c>
      <c r="L43" s="8"/>
      <c r="M43" s="8">
        <v>4873969861349</v>
      </c>
      <c r="N43" s="8"/>
      <c r="O43" s="8">
        <v>4897717338014</v>
      </c>
      <c r="P43" s="8"/>
      <c r="Q43" s="8">
        <v>-23747476664</v>
      </c>
    </row>
    <row r="44" spans="1:17" ht="21" x14ac:dyDescent="0.55000000000000004">
      <c r="A44" s="12" t="s">
        <v>118</v>
      </c>
      <c r="C44" s="8">
        <v>450000</v>
      </c>
      <c r="D44" s="8"/>
      <c r="E44" s="8">
        <v>417196832996</v>
      </c>
      <c r="F44" s="8"/>
      <c r="G44" s="8">
        <v>413918260045</v>
      </c>
      <c r="H44" s="8"/>
      <c r="I44" s="8">
        <v>3278572951</v>
      </c>
      <c r="J44" s="8"/>
      <c r="K44" s="8">
        <v>450000</v>
      </c>
      <c r="L44" s="8"/>
      <c r="M44" s="8">
        <v>417196832996</v>
      </c>
      <c r="N44" s="8"/>
      <c r="O44" s="8">
        <v>450000000000</v>
      </c>
      <c r="P44" s="8"/>
      <c r="Q44" s="8">
        <v>-32803167003</v>
      </c>
    </row>
    <row r="45" spans="1:17" ht="21" x14ac:dyDescent="0.55000000000000004">
      <c r="A45" s="12" t="s">
        <v>112</v>
      </c>
      <c r="C45" s="8">
        <v>1000000</v>
      </c>
      <c r="D45" s="8"/>
      <c r="E45" s="8">
        <v>929723971800</v>
      </c>
      <c r="F45" s="8"/>
      <c r="G45" s="8">
        <v>927129072356</v>
      </c>
      <c r="H45" s="8"/>
      <c r="I45" s="8">
        <v>2594899444</v>
      </c>
      <c r="J45" s="8"/>
      <c r="K45" s="8">
        <v>1000000</v>
      </c>
      <c r="L45" s="8"/>
      <c r="M45" s="8">
        <v>929723971800</v>
      </c>
      <c r="N45" s="8"/>
      <c r="O45" s="8">
        <v>930730000000</v>
      </c>
      <c r="P45" s="8"/>
      <c r="Q45" s="8">
        <v>-1006028200</v>
      </c>
    </row>
    <row r="46" spans="1:17" ht="21.75" thickBot="1" x14ac:dyDescent="0.6">
      <c r="A46" s="12" t="s">
        <v>90</v>
      </c>
      <c r="C46" s="8">
        <v>1000000</v>
      </c>
      <c r="D46" s="8"/>
      <c r="E46" s="8">
        <v>922908235920</v>
      </c>
      <c r="F46" s="8"/>
      <c r="G46" s="8">
        <v>915911507053</v>
      </c>
      <c r="H46" s="8"/>
      <c r="I46" s="8">
        <v>6996728867</v>
      </c>
      <c r="J46" s="8"/>
      <c r="K46" s="8">
        <v>1000000</v>
      </c>
      <c r="L46" s="8"/>
      <c r="M46" s="8">
        <v>922908235920</v>
      </c>
      <c r="N46" s="8"/>
      <c r="O46" s="8">
        <v>1000008125000</v>
      </c>
      <c r="P46" s="8"/>
      <c r="Q46" s="8">
        <v>-77099889080</v>
      </c>
    </row>
    <row r="47" spans="1:17" ht="19.5" thickBot="1" x14ac:dyDescent="0.5">
      <c r="E47" s="6">
        <f>SUM(E8:E46)</f>
        <v>42819885656475</v>
      </c>
      <c r="G47" s="6">
        <f>SUM(G8:G46)</f>
        <v>42601614444807</v>
      </c>
      <c r="I47" s="6">
        <f>SUM(I8:I46)</f>
        <v>218271211673</v>
      </c>
      <c r="K47" s="4" t="s">
        <v>30</v>
      </c>
      <c r="M47" s="6">
        <f>SUM(M8:M46)</f>
        <v>42815004291401</v>
      </c>
      <c r="O47" s="6">
        <f>SUM(O8:O46)</f>
        <v>42531076313564</v>
      </c>
      <c r="Q47" s="6">
        <f>SUM(Q8:Q46)</f>
        <v>283927977843</v>
      </c>
    </row>
    <row r="48" spans="1:17" ht="19.5" thickTop="1" x14ac:dyDescent="0.45"/>
    <row r="50" spans="9:9" x14ac:dyDescent="0.45">
      <c r="I50" s="5"/>
    </row>
    <row r="53" spans="9:9" x14ac:dyDescent="0.45">
      <c r="I53" s="5"/>
    </row>
    <row r="54" spans="9:9" x14ac:dyDescent="0.45">
      <c r="I54" s="5"/>
    </row>
    <row r="55" spans="9:9" x14ac:dyDescent="0.45">
      <c r="I55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4"/>
  <sheetViews>
    <sheetView rightToLeft="1" topLeftCell="A4" workbookViewId="0">
      <selection activeCell="G19" sqref="G19:I19"/>
    </sheetView>
  </sheetViews>
  <sheetFormatPr defaultRowHeight="18.75" x14ac:dyDescent="0.45"/>
  <cols>
    <col min="1" max="1" width="37.28515625" style="11" customWidth="1"/>
    <col min="2" max="2" width="1" style="11" customWidth="1"/>
    <col min="3" max="3" width="16" style="4" customWidth="1"/>
    <col min="4" max="4" width="1" style="4" customWidth="1"/>
    <col min="5" max="5" width="22" style="4" customWidth="1"/>
    <col min="6" max="6" width="1" style="4" customWidth="1"/>
    <col min="7" max="7" width="21" style="4" customWidth="1"/>
    <col min="8" max="8" width="1" style="4" customWidth="1"/>
    <col min="9" max="9" width="28" style="4" customWidth="1"/>
    <col min="10" max="10" width="1" style="4" customWidth="1"/>
    <col min="11" max="11" width="16" style="4" customWidth="1"/>
    <col min="12" max="12" width="1" style="4" customWidth="1"/>
    <col min="13" max="13" width="22" style="4" customWidth="1"/>
    <col min="14" max="14" width="1" style="4" customWidth="1"/>
    <col min="15" max="15" width="22" style="4" customWidth="1"/>
    <col min="16" max="16" width="1" style="4" customWidth="1"/>
    <col min="17" max="17" width="28" style="4" customWidth="1"/>
    <col min="18" max="18" width="1" style="11" customWidth="1"/>
    <col min="19" max="19" width="9.140625" style="11" customWidth="1"/>
    <col min="20" max="16384" width="9.140625" style="11"/>
  </cols>
  <sheetData>
    <row r="2" spans="1:17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7" ht="26.25" x14ac:dyDescent="0.45">
      <c r="A3" s="31" t="s">
        <v>209</v>
      </c>
      <c r="B3" s="31" t="s">
        <v>209</v>
      </c>
      <c r="C3" s="31" t="s">
        <v>209</v>
      </c>
      <c r="D3" s="31" t="s">
        <v>209</v>
      </c>
      <c r="E3" s="31" t="s">
        <v>209</v>
      </c>
      <c r="F3" s="31" t="s">
        <v>209</v>
      </c>
      <c r="G3" s="31" t="s">
        <v>209</v>
      </c>
      <c r="H3" s="31" t="s">
        <v>209</v>
      </c>
      <c r="I3" s="31" t="s">
        <v>209</v>
      </c>
      <c r="J3" s="31" t="s">
        <v>209</v>
      </c>
      <c r="K3" s="31" t="s">
        <v>209</v>
      </c>
      <c r="L3" s="31" t="s">
        <v>209</v>
      </c>
      <c r="M3" s="31" t="s">
        <v>209</v>
      </c>
      <c r="N3" s="31" t="s">
        <v>209</v>
      </c>
      <c r="O3" s="31" t="s">
        <v>209</v>
      </c>
      <c r="P3" s="31" t="s">
        <v>209</v>
      </c>
      <c r="Q3" s="31" t="s">
        <v>209</v>
      </c>
    </row>
    <row r="4" spans="1:17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7" ht="26.25" x14ac:dyDescent="0.45">
      <c r="A6" s="30" t="s">
        <v>3</v>
      </c>
      <c r="C6" s="30" t="s">
        <v>211</v>
      </c>
      <c r="D6" s="30" t="s">
        <v>211</v>
      </c>
      <c r="E6" s="30" t="s">
        <v>211</v>
      </c>
      <c r="F6" s="30" t="s">
        <v>211</v>
      </c>
      <c r="G6" s="30" t="s">
        <v>211</v>
      </c>
      <c r="H6" s="30" t="s">
        <v>211</v>
      </c>
      <c r="I6" s="30" t="s">
        <v>211</v>
      </c>
      <c r="K6" s="30" t="s">
        <v>212</v>
      </c>
      <c r="L6" s="30" t="s">
        <v>212</v>
      </c>
      <c r="M6" s="30" t="s">
        <v>212</v>
      </c>
      <c r="N6" s="30" t="s">
        <v>212</v>
      </c>
      <c r="O6" s="30" t="s">
        <v>212</v>
      </c>
      <c r="P6" s="30" t="s">
        <v>212</v>
      </c>
      <c r="Q6" s="30" t="s">
        <v>212</v>
      </c>
    </row>
    <row r="7" spans="1:17" ht="41.25" customHeight="1" x14ac:dyDescent="0.45">
      <c r="A7" s="30" t="s">
        <v>3</v>
      </c>
      <c r="C7" s="30" t="s">
        <v>7</v>
      </c>
      <c r="E7" s="30" t="s">
        <v>228</v>
      </c>
      <c r="G7" s="30" t="s">
        <v>229</v>
      </c>
      <c r="I7" s="30" t="s">
        <v>231</v>
      </c>
      <c r="K7" s="30" t="s">
        <v>7</v>
      </c>
      <c r="M7" s="30" t="s">
        <v>228</v>
      </c>
      <c r="O7" s="30" t="s">
        <v>229</v>
      </c>
      <c r="Q7" s="30" t="s">
        <v>231</v>
      </c>
    </row>
    <row r="8" spans="1:17" ht="21" x14ac:dyDescent="0.55000000000000004">
      <c r="A8" s="12" t="s">
        <v>21</v>
      </c>
      <c r="C8" s="5">
        <v>2644</v>
      </c>
      <c r="E8" s="8">
        <v>26881828</v>
      </c>
      <c r="F8" s="8"/>
      <c r="G8" s="8">
        <v>26930176</v>
      </c>
      <c r="H8" s="8"/>
      <c r="I8" s="8">
        <v>-48348</v>
      </c>
      <c r="J8" s="8"/>
      <c r="K8" s="8">
        <v>2644</v>
      </c>
      <c r="L8" s="8"/>
      <c r="M8" s="8">
        <v>26881828</v>
      </c>
      <c r="N8" s="8"/>
      <c r="O8" s="8">
        <v>26930176</v>
      </c>
      <c r="P8" s="8"/>
      <c r="Q8" s="8">
        <v>-48348</v>
      </c>
    </row>
    <row r="9" spans="1:17" ht="21" x14ac:dyDescent="0.55000000000000004">
      <c r="A9" s="12" t="s">
        <v>20</v>
      </c>
      <c r="C9" s="5">
        <v>200000</v>
      </c>
      <c r="E9" s="8">
        <v>2201372430</v>
      </c>
      <c r="F9" s="8"/>
      <c r="G9" s="8">
        <v>2160335465</v>
      </c>
      <c r="H9" s="8"/>
      <c r="I9" s="8">
        <v>41036965</v>
      </c>
      <c r="J9" s="8"/>
      <c r="K9" s="8">
        <v>200000</v>
      </c>
      <c r="L9" s="8"/>
      <c r="M9" s="8">
        <v>2201372430</v>
      </c>
      <c r="N9" s="8"/>
      <c r="O9" s="8">
        <v>2160335465</v>
      </c>
      <c r="P9" s="8"/>
      <c r="Q9" s="8">
        <v>41036965</v>
      </c>
    </row>
    <row r="10" spans="1:17" ht="21" x14ac:dyDescent="0.55000000000000004">
      <c r="A10" s="12" t="s">
        <v>46</v>
      </c>
      <c r="C10" s="5">
        <v>86400</v>
      </c>
      <c r="E10" s="8">
        <v>125544798720</v>
      </c>
      <c r="F10" s="8"/>
      <c r="G10" s="8">
        <v>98563944554</v>
      </c>
      <c r="H10" s="8"/>
      <c r="I10" s="8">
        <v>26980854166</v>
      </c>
      <c r="J10" s="8"/>
      <c r="K10" s="8">
        <v>86400</v>
      </c>
      <c r="L10" s="8"/>
      <c r="M10" s="8">
        <v>125544798720</v>
      </c>
      <c r="N10" s="8"/>
      <c r="O10" s="8">
        <v>98563944554</v>
      </c>
      <c r="P10" s="8"/>
      <c r="Q10" s="8">
        <v>26980854166</v>
      </c>
    </row>
    <row r="11" spans="1:17" ht="21" x14ac:dyDescent="0.55000000000000004">
      <c r="A11" s="12" t="s">
        <v>223</v>
      </c>
      <c r="C11" s="5">
        <v>0</v>
      </c>
      <c r="E11" s="17">
        <v>0</v>
      </c>
      <c r="F11" s="17"/>
      <c r="G11" s="17">
        <v>0</v>
      </c>
      <c r="H11" s="17"/>
      <c r="I11" s="17">
        <v>0</v>
      </c>
      <c r="J11" s="8"/>
      <c r="K11" s="8">
        <v>78404</v>
      </c>
      <c r="L11" s="8"/>
      <c r="M11" s="8">
        <v>78404000000</v>
      </c>
      <c r="N11" s="8"/>
      <c r="O11" s="8">
        <v>78179252228</v>
      </c>
      <c r="P11" s="8"/>
      <c r="Q11" s="8">
        <v>224747772</v>
      </c>
    </row>
    <row r="12" spans="1:17" ht="21" x14ac:dyDescent="0.55000000000000004">
      <c r="A12" s="12" t="s">
        <v>222</v>
      </c>
      <c r="C12" s="5">
        <v>0</v>
      </c>
      <c r="E12" s="17">
        <v>0</v>
      </c>
      <c r="F12" s="17"/>
      <c r="G12" s="17">
        <v>0</v>
      </c>
      <c r="H12" s="17"/>
      <c r="I12" s="17">
        <v>0</v>
      </c>
      <c r="J12" s="8"/>
      <c r="K12" s="8">
        <v>127296</v>
      </c>
      <c r="L12" s="8"/>
      <c r="M12" s="8">
        <v>127296000000</v>
      </c>
      <c r="N12" s="8"/>
      <c r="O12" s="8">
        <v>126395276273</v>
      </c>
      <c r="P12" s="8"/>
      <c r="Q12" s="8">
        <v>900723727</v>
      </c>
    </row>
    <row r="13" spans="1:17" ht="21" x14ac:dyDescent="0.55000000000000004">
      <c r="A13" s="12" t="s">
        <v>220</v>
      </c>
      <c r="C13" s="5">
        <v>0</v>
      </c>
      <c r="E13" s="17">
        <v>0</v>
      </c>
      <c r="F13" s="17"/>
      <c r="G13" s="17">
        <v>0</v>
      </c>
      <c r="H13" s="17"/>
      <c r="I13" s="17">
        <v>0</v>
      </c>
      <c r="J13" s="8"/>
      <c r="K13" s="8">
        <v>675290</v>
      </c>
      <c r="L13" s="8"/>
      <c r="M13" s="8">
        <v>674818475422</v>
      </c>
      <c r="N13" s="8"/>
      <c r="O13" s="8">
        <v>664484025163</v>
      </c>
      <c r="P13" s="8"/>
      <c r="Q13" s="8">
        <v>10334450259</v>
      </c>
    </row>
    <row r="14" spans="1:17" ht="21" x14ac:dyDescent="0.55000000000000004">
      <c r="A14" s="12" t="s">
        <v>218</v>
      </c>
      <c r="C14" s="5">
        <v>0</v>
      </c>
      <c r="E14" s="17">
        <v>0</v>
      </c>
      <c r="F14" s="17"/>
      <c r="G14" s="17">
        <v>0</v>
      </c>
      <c r="H14" s="17"/>
      <c r="I14" s="17">
        <v>0</v>
      </c>
      <c r="J14" s="8"/>
      <c r="K14" s="8">
        <v>10512</v>
      </c>
      <c r="L14" s="8"/>
      <c r="M14" s="8">
        <v>9702393926</v>
      </c>
      <c r="N14" s="8"/>
      <c r="O14" s="8">
        <v>9581847591</v>
      </c>
      <c r="P14" s="8"/>
      <c r="Q14" s="8">
        <v>120546335</v>
      </c>
    </row>
    <row r="15" spans="1:17" ht="21" x14ac:dyDescent="0.55000000000000004">
      <c r="A15" s="12" t="s">
        <v>232</v>
      </c>
      <c r="C15" s="5">
        <v>0</v>
      </c>
      <c r="E15" s="17">
        <v>0</v>
      </c>
      <c r="F15" s="17"/>
      <c r="G15" s="17">
        <v>0</v>
      </c>
      <c r="H15" s="17"/>
      <c r="I15" s="17">
        <v>0</v>
      </c>
      <c r="J15" s="8"/>
      <c r="K15" s="8">
        <v>3100</v>
      </c>
      <c r="L15" s="8"/>
      <c r="M15" s="8">
        <v>3100000000</v>
      </c>
      <c r="N15" s="8"/>
      <c r="O15" s="8">
        <v>2665454798</v>
      </c>
      <c r="P15" s="8"/>
      <c r="Q15" s="8">
        <v>434545202</v>
      </c>
    </row>
    <row r="16" spans="1:17" ht="21" x14ac:dyDescent="0.55000000000000004">
      <c r="A16" s="12" t="s">
        <v>64</v>
      </c>
      <c r="C16" s="5">
        <v>0</v>
      </c>
      <c r="E16" s="17">
        <v>0</v>
      </c>
      <c r="F16" s="17"/>
      <c r="G16" s="17">
        <v>0</v>
      </c>
      <c r="H16" s="17"/>
      <c r="I16" s="17">
        <v>0</v>
      </c>
      <c r="J16" s="8"/>
      <c r="K16" s="8">
        <v>22600</v>
      </c>
      <c r="L16" s="8"/>
      <c r="M16" s="8">
        <v>18099770824</v>
      </c>
      <c r="N16" s="8"/>
      <c r="O16" s="8">
        <v>17771678299</v>
      </c>
      <c r="P16" s="8"/>
      <c r="Q16" s="8">
        <v>328092525</v>
      </c>
    </row>
    <row r="17" spans="1:17" x14ac:dyDescent="0.45">
      <c r="A17" s="11" t="s">
        <v>30</v>
      </c>
      <c r="C17" s="4" t="s">
        <v>30</v>
      </c>
      <c r="E17" s="6">
        <f>SUM(E8:E16)</f>
        <v>127773052978</v>
      </c>
      <c r="G17" s="6">
        <f>SUM(G8:G16)</f>
        <v>100751210195</v>
      </c>
      <c r="I17" s="6">
        <f>SUM(I8:I16)</f>
        <v>27021842783</v>
      </c>
      <c r="K17" s="4" t="s">
        <v>30</v>
      </c>
      <c r="M17" s="6">
        <f>SUM(M8:M16)</f>
        <v>1039193693150</v>
      </c>
      <c r="O17" s="6">
        <f>SUM(O8:O16)</f>
        <v>999828744547</v>
      </c>
      <c r="Q17" s="6">
        <f>SUM(Q8:Q16)</f>
        <v>39364948603</v>
      </c>
    </row>
    <row r="18" spans="1:17" ht="19.5" thickTop="1" x14ac:dyDescent="0.45"/>
    <row r="19" spans="1:17" x14ac:dyDescent="0.45">
      <c r="G19" s="5"/>
      <c r="I19" s="5"/>
    </row>
    <row r="20" spans="1:17" x14ac:dyDescent="0.45">
      <c r="G20" s="5"/>
      <c r="I20" s="5"/>
    </row>
    <row r="21" spans="1:17" x14ac:dyDescent="0.45">
      <c r="I21" s="5"/>
    </row>
    <row r="22" spans="1:17" x14ac:dyDescent="0.45">
      <c r="I22" s="5"/>
    </row>
    <row r="23" spans="1:17" x14ac:dyDescent="0.45">
      <c r="I23" s="5"/>
    </row>
    <row r="24" spans="1:17" x14ac:dyDescent="0.45">
      <c r="I24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3944-1D69-49B0-B891-2498E00788CC}">
  <dimension ref="A2:Q19"/>
  <sheetViews>
    <sheetView rightToLeft="1" workbookViewId="0">
      <selection activeCell="K21" sqref="K21"/>
    </sheetView>
  </sheetViews>
  <sheetFormatPr defaultRowHeight="18.75" x14ac:dyDescent="0.45"/>
  <cols>
    <col min="1" max="1" width="55.7109375" style="11" bestFit="1" customWidth="1"/>
    <col min="2" max="2" width="1" style="11" customWidth="1"/>
    <col min="3" max="3" width="22" style="11" customWidth="1"/>
    <col min="4" max="4" width="1" style="11" customWidth="1"/>
    <col min="5" max="5" width="22" style="11" customWidth="1"/>
    <col min="6" max="6" width="1" style="11" customWidth="1"/>
    <col min="7" max="7" width="21" style="11" customWidth="1"/>
    <col min="8" max="8" width="1" style="11" customWidth="1"/>
    <col min="9" max="9" width="21" style="11" customWidth="1"/>
    <col min="10" max="10" width="1" style="11" customWidth="1"/>
    <col min="11" max="11" width="22" style="11" customWidth="1"/>
    <col min="12" max="12" width="1" style="11" customWidth="1"/>
    <col min="13" max="13" width="22" style="11" customWidth="1"/>
    <col min="14" max="14" width="1" style="11" customWidth="1"/>
    <col min="15" max="15" width="21" style="11" customWidth="1"/>
    <col min="16" max="16" width="1" style="11" customWidth="1"/>
    <col min="17" max="17" width="22" style="11" customWidth="1"/>
    <col min="18" max="18" width="1" style="11" customWidth="1"/>
    <col min="19" max="19" width="9.140625" style="11" customWidth="1"/>
    <col min="20" max="16384" width="9.140625" style="11"/>
  </cols>
  <sheetData>
    <row r="2" spans="1:17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7" ht="26.25" x14ac:dyDescent="0.45">
      <c r="A3" s="31" t="s">
        <v>209</v>
      </c>
      <c r="B3" s="31" t="s">
        <v>209</v>
      </c>
      <c r="C3" s="31" t="s">
        <v>209</v>
      </c>
      <c r="D3" s="31" t="s">
        <v>209</v>
      </c>
      <c r="E3" s="31" t="s">
        <v>209</v>
      </c>
      <c r="F3" s="31" t="s">
        <v>209</v>
      </c>
      <c r="G3" s="31" t="s">
        <v>209</v>
      </c>
      <c r="H3" s="31" t="s">
        <v>209</v>
      </c>
      <c r="I3" s="31" t="s">
        <v>209</v>
      </c>
      <c r="J3" s="31" t="s">
        <v>209</v>
      </c>
      <c r="K3" s="31" t="s">
        <v>209</v>
      </c>
      <c r="L3" s="31" t="s">
        <v>209</v>
      </c>
      <c r="M3" s="31" t="s">
        <v>209</v>
      </c>
      <c r="N3" s="31" t="s">
        <v>209</v>
      </c>
      <c r="O3" s="31" t="s">
        <v>209</v>
      </c>
      <c r="P3" s="31" t="s">
        <v>209</v>
      </c>
      <c r="Q3" s="31" t="s">
        <v>209</v>
      </c>
    </row>
    <row r="4" spans="1:17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7" ht="27" thickBot="1" x14ac:dyDescent="0.5">
      <c r="A6" s="30" t="s">
        <v>213</v>
      </c>
      <c r="C6" s="30" t="s">
        <v>211</v>
      </c>
      <c r="D6" s="30" t="s">
        <v>211</v>
      </c>
      <c r="E6" s="30" t="s">
        <v>211</v>
      </c>
      <c r="F6" s="30" t="s">
        <v>211</v>
      </c>
      <c r="G6" s="30" t="s">
        <v>211</v>
      </c>
      <c r="H6" s="30" t="s">
        <v>211</v>
      </c>
      <c r="I6" s="30" t="s">
        <v>211</v>
      </c>
      <c r="K6" s="30" t="s">
        <v>212</v>
      </c>
      <c r="L6" s="30" t="s">
        <v>212</v>
      </c>
      <c r="M6" s="30" t="s">
        <v>212</v>
      </c>
      <c r="N6" s="30" t="s">
        <v>212</v>
      </c>
      <c r="O6" s="30" t="s">
        <v>212</v>
      </c>
      <c r="P6" s="30" t="s">
        <v>212</v>
      </c>
      <c r="Q6" s="30" t="s">
        <v>212</v>
      </c>
    </row>
    <row r="7" spans="1:17" ht="27" thickBot="1" x14ac:dyDescent="0.5">
      <c r="A7" s="30" t="s">
        <v>213</v>
      </c>
      <c r="C7" s="26" t="s">
        <v>268</v>
      </c>
      <c r="D7" s="14"/>
      <c r="E7" s="26" t="s">
        <v>233</v>
      </c>
      <c r="F7" s="14"/>
      <c r="G7" s="26" t="s">
        <v>234</v>
      </c>
      <c r="H7" s="14"/>
      <c r="I7" s="26" t="s">
        <v>237</v>
      </c>
      <c r="J7" s="14"/>
      <c r="K7" s="26" t="s">
        <v>268</v>
      </c>
      <c r="L7" s="14"/>
      <c r="M7" s="26" t="s">
        <v>233</v>
      </c>
      <c r="N7" s="14"/>
      <c r="O7" s="26" t="s">
        <v>234</v>
      </c>
      <c r="P7" s="14"/>
      <c r="Q7" s="26" t="s">
        <v>237</v>
      </c>
    </row>
    <row r="8" spans="1:17" ht="21" x14ac:dyDescent="0.55000000000000004">
      <c r="A8" s="12" t="s">
        <v>16</v>
      </c>
      <c r="C8" s="16">
        <v>0</v>
      </c>
      <c r="D8" s="14"/>
      <c r="E8" s="16">
        <v>913946775</v>
      </c>
      <c r="F8" s="14"/>
      <c r="G8" s="16">
        <v>0</v>
      </c>
      <c r="H8" s="14"/>
      <c r="I8" s="16">
        <f>C8+E8+G8</f>
        <v>913946775</v>
      </c>
      <c r="J8" s="14"/>
      <c r="K8" s="16">
        <v>0</v>
      </c>
      <c r="L8" s="14"/>
      <c r="M8" s="16">
        <v>3533449573</v>
      </c>
      <c r="N8" s="14"/>
      <c r="O8" s="16">
        <v>0</v>
      </c>
      <c r="P8" s="14"/>
      <c r="Q8" s="16">
        <f>K8+M8+O8</f>
        <v>3533449573</v>
      </c>
    </row>
    <row r="9" spans="1:17" ht="21.75" thickBot="1" x14ac:dyDescent="0.6">
      <c r="A9" s="12" t="s">
        <v>18</v>
      </c>
      <c r="C9" s="16">
        <v>0</v>
      </c>
      <c r="D9" s="14"/>
      <c r="E9" s="16">
        <v>32813659702</v>
      </c>
      <c r="F9" s="14"/>
      <c r="G9" s="16">
        <v>0</v>
      </c>
      <c r="H9" s="14"/>
      <c r="I9" s="16">
        <f t="shared" ref="I9" si="0">C9+E9+G9</f>
        <v>32813659702</v>
      </c>
      <c r="J9" s="14"/>
      <c r="K9" s="16">
        <v>0</v>
      </c>
      <c r="L9" s="14"/>
      <c r="M9" s="16">
        <v>47655376284</v>
      </c>
      <c r="N9" s="14"/>
      <c r="O9" s="16">
        <v>0</v>
      </c>
      <c r="P9" s="14"/>
      <c r="Q9" s="16">
        <f t="shared" ref="Q9" si="1">K9+M9+O9</f>
        <v>47655376284</v>
      </c>
    </row>
    <row r="10" spans="1:17" ht="21.75" thickBot="1" x14ac:dyDescent="0.6">
      <c r="A10" s="12"/>
      <c r="C10" s="18">
        <f>SUM(C8:C9)</f>
        <v>0</v>
      </c>
      <c r="D10" s="14"/>
      <c r="E10" s="18">
        <f>SUM(E8:E9)</f>
        <v>33727606477</v>
      </c>
      <c r="F10" s="14"/>
      <c r="G10" s="18">
        <f>SUM(G8:G9)</f>
        <v>0</v>
      </c>
      <c r="H10" s="14"/>
      <c r="I10" s="18">
        <f>SUM(I8:I9)</f>
        <v>33727606477</v>
      </c>
      <c r="J10" s="14"/>
      <c r="K10" s="18">
        <f>SUM(K8:K9)</f>
        <v>0</v>
      </c>
      <c r="L10" s="14"/>
      <c r="M10" s="18">
        <f>SUM(M8:M9)</f>
        <v>51188825857</v>
      </c>
      <c r="N10" s="14"/>
      <c r="O10" s="18">
        <f>SUM(O8:O9)</f>
        <v>0</v>
      </c>
      <c r="P10" s="14"/>
      <c r="Q10" s="18">
        <f>SUM(Q8:Q9)</f>
        <v>51188825857</v>
      </c>
    </row>
    <row r="11" spans="1:17" ht="19.5" thickTop="1" x14ac:dyDescent="0.45"/>
    <row r="14" spans="1:17" x14ac:dyDescent="0.45">
      <c r="I14" s="28"/>
    </row>
    <row r="16" spans="1:17" x14ac:dyDescent="0.45">
      <c r="G16" s="28"/>
    </row>
    <row r="17" spans="7:7" x14ac:dyDescent="0.45">
      <c r="G17" s="28"/>
    </row>
    <row r="19" spans="7:7" x14ac:dyDescent="0.45">
      <c r="G19" s="28"/>
    </row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1"/>
  <sheetViews>
    <sheetView rightToLeft="1" topLeftCell="A7" workbookViewId="0">
      <selection activeCell="I8" sqref="I8:I18"/>
    </sheetView>
  </sheetViews>
  <sheetFormatPr defaultRowHeight="18.75" x14ac:dyDescent="0.45"/>
  <cols>
    <col min="1" max="1" width="43.28515625" style="11" bestFit="1" customWidth="1"/>
    <col min="2" max="2" width="1" style="11" customWidth="1"/>
    <col min="3" max="3" width="22.5703125" style="11" customWidth="1"/>
    <col min="4" max="4" width="1.28515625" style="11" customWidth="1"/>
    <col min="5" max="5" width="21" style="11" customWidth="1"/>
    <col min="6" max="6" width="1" style="11" customWidth="1"/>
    <col min="7" max="7" width="18" style="11" customWidth="1"/>
    <col min="8" max="8" width="1" style="11" customWidth="1"/>
    <col min="9" max="9" width="21" style="11" customWidth="1"/>
    <col min="10" max="10" width="1" style="11" customWidth="1"/>
    <col min="11" max="11" width="15.28515625" style="11" customWidth="1"/>
    <col min="12" max="12" width="1" style="11" customWidth="1"/>
    <col min="13" max="13" width="21.140625" style="11" bestFit="1" customWidth="1"/>
    <col min="14" max="14" width="1" style="11" customWidth="1"/>
    <col min="15" max="15" width="21" style="11" customWidth="1"/>
    <col min="16" max="16" width="1" style="11" customWidth="1"/>
    <col min="17" max="17" width="18" style="11" customWidth="1"/>
    <col min="18" max="18" width="1" style="11" customWidth="1"/>
    <col min="19" max="19" width="21" style="11" customWidth="1"/>
    <col min="20" max="20" width="1" style="11" customWidth="1"/>
    <col min="21" max="21" width="15.28515625" style="11" customWidth="1"/>
    <col min="22" max="22" width="1" style="11" customWidth="1"/>
    <col min="23" max="23" width="9.140625" style="11" customWidth="1"/>
    <col min="24" max="16384" width="9.140625" style="11"/>
  </cols>
  <sheetData>
    <row r="2" spans="1:21" ht="26.25" x14ac:dyDescent="0.45">
      <c r="A2" s="31" t="s">
        <v>0</v>
      </c>
      <c r="B2" s="31" t="s">
        <v>0</v>
      </c>
      <c r="C2" s="31"/>
      <c r="D2" s="31"/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</row>
    <row r="3" spans="1:21" ht="26.25" x14ac:dyDescent="0.45">
      <c r="A3" s="31" t="s">
        <v>209</v>
      </c>
      <c r="B3" s="31" t="s">
        <v>209</v>
      </c>
      <c r="C3" s="31"/>
      <c r="D3" s="31"/>
      <c r="E3" s="31" t="s">
        <v>209</v>
      </c>
      <c r="F3" s="31" t="s">
        <v>209</v>
      </c>
      <c r="G3" s="31" t="s">
        <v>209</v>
      </c>
      <c r="H3" s="31" t="s">
        <v>209</v>
      </c>
      <c r="I3" s="31" t="s">
        <v>209</v>
      </c>
      <c r="J3" s="31" t="s">
        <v>209</v>
      </c>
      <c r="K3" s="31" t="s">
        <v>209</v>
      </c>
      <c r="L3" s="31" t="s">
        <v>209</v>
      </c>
      <c r="M3" s="31" t="s">
        <v>209</v>
      </c>
      <c r="N3" s="31" t="s">
        <v>209</v>
      </c>
      <c r="O3" s="31" t="s">
        <v>209</v>
      </c>
      <c r="P3" s="31" t="s">
        <v>209</v>
      </c>
      <c r="Q3" s="31" t="s">
        <v>209</v>
      </c>
      <c r="R3" s="31" t="s">
        <v>209</v>
      </c>
      <c r="S3" s="31" t="s">
        <v>209</v>
      </c>
      <c r="T3" s="31" t="s">
        <v>209</v>
      </c>
      <c r="U3" s="31" t="s">
        <v>209</v>
      </c>
    </row>
    <row r="4" spans="1:21" ht="26.25" x14ac:dyDescent="0.45">
      <c r="A4" s="31" t="s">
        <v>2</v>
      </c>
      <c r="B4" s="31" t="s">
        <v>2</v>
      </c>
      <c r="C4" s="31"/>
      <c r="D4" s="31"/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</row>
    <row r="6" spans="1:21" ht="27" thickBot="1" x14ac:dyDescent="0.5">
      <c r="A6" s="30" t="s">
        <v>3</v>
      </c>
      <c r="B6" s="30" t="s">
        <v>211</v>
      </c>
      <c r="C6" s="30"/>
      <c r="D6" s="30"/>
      <c r="E6" s="30" t="s">
        <v>211</v>
      </c>
      <c r="F6" s="30" t="s">
        <v>211</v>
      </c>
      <c r="G6" s="30" t="s">
        <v>211</v>
      </c>
      <c r="H6" s="30" t="s">
        <v>211</v>
      </c>
      <c r="I6" s="30" t="s">
        <v>211</v>
      </c>
      <c r="J6" s="30" t="s">
        <v>211</v>
      </c>
      <c r="K6" s="30" t="s">
        <v>211</v>
      </c>
      <c r="M6" s="30" t="s">
        <v>212</v>
      </c>
      <c r="N6" s="30" t="s">
        <v>212</v>
      </c>
      <c r="O6" s="30" t="s">
        <v>212</v>
      </c>
      <c r="P6" s="30" t="s">
        <v>212</v>
      </c>
      <c r="Q6" s="30" t="s">
        <v>212</v>
      </c>
      <c r="R6" s="30" t="s">
        <v>212</v>
      </c>
      <c r="S6" s="30" t="s">
        <v>212</v>
      </c>
      <c r="T6" s="30" t="s">
        <v>212</v>
      </c>
      <c r="U6" s="30" t="s">
        <v>212</v>
      </c>
    </row>
    <row r="7" spans="1:21" ht="57" customHeight="1" thickBot="1" x14ac:dyDescent="0.5">
      <c r="A7" s="30" t="s">
        <v>3</v>
      </c>
      <c r="C7" s="26" t="s">
        <v>259</v>
      </c>
      <c r="E7" s="30" t="s">
        <v>233</v>
      </c>
      <c r="G7" s="30" t="s">
        <v>234</v>
      </c>
      <c r="I7" s="30" t="s">
        <v>149</v>
      </c>
      <c r="K7" s="34" t="s">
        <v>235</v>
      </c>
      <c r="M7" s="1" t="s">
        <v>259</v>
      </c>
      <c r="O7" s="30" t="s">
        <v>233</v>
      </c>
      <c r="Q7" s="30" t="s">
        <v>234</v>
      </c>
      <c r="S7" s="30" t="s">
        <v>149</v>
      </c>
      <c r="U7" s="34" t="s">
        <v>235</v>
      </c>
    </row>
    <row r="8" spans="1:21" ht="21" x14ac:dyDescent="0.55000000000000004">
      <c r="A8" s="12" t="s">
        <v>21</v>
      </c>
      <c r="B8" s="4"/>
      <c r="C8" s="19">
        <v>0</v>
      </c>
      <c r="D8" s="4"/>
      <c r="E8" s="8">
        <f>VLOOKUP(A8,'درآمد ناشی از تغییر قیمت اوراق'!A:Q,9,0)</f>
        <v>-1211132182</v>
      </c>
      <c r="F8" s="8"/>
      <c r="G8" s="8">
        <v>-48348</v>
      </c>
      <c r="H8" s="8"/>
      <c r="I8" s="8">
        <f>C8+E8+G8</f>
        <v>-1211180530</v>
      </c>
      <c r="J8" s="8"/>
      <c r="K8" s="20">
        <f t="shared" ref="K8:K18" si="0">+I8/$I$19</f>
        <v>-1.6680803022663632E-2</v>
      </c>
      <c r="L8" s="19"/>
      <c r="M8" s="19">
        <v>0</v>
      </c>
      <c r="N8" s="8"/>
      <c r="O8" s="8">
        <f>VLOOKUP(A8,'درآمد ناشی از تغییر قیمت اوراق'!A:Q,17,0)</f>
        <v>-1211132181</v>
      </c>
      <c r="P8" s="8"/>
      <c r="Q8" s="8">
        <v>-48348</v>
      </c>
      <c r="R8" s="8"/>
      <c r="S8" s="8">
        <f>M8+O8+Q8</f>
        <v>-1211180529</v>
      </c>
      <c r="T8" s="4"/>
      <c r="U8" s="9">
        <f t="shared" ref="U8:U18" si="1">+S8/$S$19</f>
        <v>-1.3991681315943078E-2</v>
      </c>
    </row>
    <row r="9" spans="1:21" ht="21" x14ac:dyDescent="0.55000000000000004">
      <c r="A9" s="12" t="s">
        <v>20</v>
      </c>
      <c r="B9" s="4"/>
      <c r="C9" s="19">
        <v>0</v>
      </c>
      <c r="D9" s="4"/>
      <c r="E9" s="8">
        <f>VLOOKUP(A9,'درآمد ناشی از تغییر قیمت اوراق'!A:Q,9,0)</f>
        <v>55997083</v>
      </c>
      <c r="F9" s="8"/>
      <c r="G9" s="8">
        <v>41036965</v>
      </c>
      <c r="H9" s="8"/>
      <c r="I9" s="8">
        <f t="shared" ref="I9:I18" si="2">C9+E9+G9</f>
        <v>97034048</v>
      </c>
      <c r="J9" s="8"/>
      <c r="K9" s="20">
        <f t="shared" si="0"/>
        <v>1.3363869390962616E-3</v>
      </c>
      <c r="L9" s="19"/>
      <c r="M9" s="19">
        <v>0</v>
      </c>
      <c r="N9" s="8"/>
      <c r="O9" s="8">
        <f>VLOOKUP(A9,'درآمد ناشی از تغییر قیمت اوراق'!A:Q,17,0)</f>
        <v>55997083</v>
      </c>
      <c r="P9" s="8"/>
      <c r="Q9" s="8">
        <v>41036965</v>
      </c>
      <c r="R9" s="8"/>
      <c r="S9" s="8">
        <f t="shared" ref="S9:S18" si="3">M9+O9+Q9</f>
        <v>97034048</v>
      </c>
      <c r="T9" s="4"/>
      <c r="U9" s="9">
        <f t="shared" si="1"/>
        <v>1.1209472443656861E-3</v>
      </c>
    </row>
    <row r="10" spans="1:21" ht="21" x14ac:dyDescent="0.55000000000000004">
      <c r="A10" s="12" t="s">
        <v>15</v>
      </c>
      <c r="B10" s="4"/>
      <c r="C10" s="19">
        <v>0</v>
      </c>
      <c r="D10" s="4"/>
      <c r="E10" s="8">
        <f>VLOOKUP(A10,'درآمد ناشی از تغییر قیمت اوراق'!A:Q,9,0)</f>
        <v>19741380567</v>
      </c>
      <c r="F10" s="8"/>
      <c r="G10" s="19">
        <v>0</v>
      </c>
      <c r="H10" s="8"/>
      <c r="I10" s="8">
        <f t="shared" si="2"/>
        <v>19741380567</v>
      </c>
      <c r="J10" s="8"/>
      <c r="K10" s="20">
        <f t="shared" si="0"/>
        <v>0.27188521651150277</v>
      </c>
      <c r="L10" s="19"/>
      <c r="M10" s="19">
        <v>0</v>
      </c>
      <c r="N10" s="8"/>
      <c r="O10" s="8">
        <f>VLOOKUP(A10,'درآمد ناشی از تغییر قیمت اوراق'!A:Q,17,0)</f>
        <v>33696465311</v>
      </c>
      <c r="P10" s="8"/>
      <c r="Q10" s="19">
        <v>0</v>
      </c>
      <c r="R10" s="8"/>
      <c r="S10" s="8">
        <f t="shared" si="3"/>
        <v>33696465311</v>
      </c>
      <c r="T10" s="4"/>
      <c r="U10" s="9">
        <f t="shared" si="1"/>
        <v>0.38926501278426906</v>
      </c>
    </row>
    <row r="11" spans="1:21" ht="21" x14ac:dyDescent="0.55000000000000004">
      <c r="A11" s="12" t="s">
        <v>27</v>
      </c>
      <c r="B11" s="4"/>
      <c r="C11" s="19">
        <v>0</v>
      </c>
      <c r="D11" s="4"/>
      <c r="E11" s="8">
        <f>VLOOKUP(A11,'درآمد ناشی از تغییر قیمت اوراق'!A:Q,9,0)</f>
        <v>-1641843260</v>
      </c>
      <c r="F11" s="8"/>
      <c r="G11" s="19">
        <v>0</v>
      </c>
      <c r="H11" s="8"/>
      <c r="I11" s="8">
        <f t="shared" si="2"/>
        <v>-1641843260</v>
      </c>
      <c r="J11" s="8"/>
      <c r="K11" s="20">
        <f t="shared" si="0"/>
        <v>-2.2612041174529043E-2</v>
      </c>
      <c r="L11" s="19"/>
      <c r="M11" s="19">
        <v>0</v>
      </c>
      <c r="N11" s="8"/>
      <c r="O11" s="8">
        <f>VLOOKUP(A11,'درآمد ناشی از تغییر قیمت اوراق'!A:Q,17,0)</f>
        <v>-1641843260</v>
      </c>
      <c r="P11" s="8"/>
      <c r="Q11" s="19">
        <v>0</v>
      </c>
      <c r="R11" s="8"/>
      <c r="S11" s="8">
        <f t="shared" si="3"/>
        <v>-1641843260</v>
      </c>
      <c r="T11" s="4"/>
      <c r="U11" s="9">
        <f t="shared" si="1"/>
        <v>-1.8966741220333035E-2</v>
      </c>
    </row>
    <row r="12" spans="1:21" ht="21" x14ac:dyDescent="0.55000000000000004">
      <c r="A12" s="12" t="s">
        <v>22</v>
      </c>
      <c r="B12" s="4"/>
      <c r="C12" s="19">
        <v>0</v>
      </c>
      <c r="D12" s="4"/>
      <c r="E12" s="8">
        <f>VLOOKUP(A12,'درآمد ناشی از تغییر قیمت اوراق'!A:Q,9,0)</f>
        <v>1223617039</v>
      </c>
      <c r="F12" s="8"/>
      <c r="G12" s="19">
        <v>0</v>
      </c>
      <c r="H12" s="8"/>
      <c r="I12" s="8">
        <f t="shared" si="2"/>
        <v>1223617039</v>
      </c>
      <c r="J12" s="8"/>
      <c r="K12" s="20">
        <f t="shared" si="0"/>
        <v>1.6852082986120925E-2</v>
      </c>
      <c r="L12" s="19"/>
      <c r="M12" s="19">
        <v>0</v>
      </c>
      <c r="N12" s="8"/>
      <c r="O12" s="8">
        <f>VLOOKUP(A12,'درآمد ناشی از تغییر قیمت اوراق'!A:Q,17,0)</f>
        <v>1223617039</v>
      </c>
      <c r="P12" s="8"/>
      <c r="Q12" s="19">
        <v>0</v>
      </c>
      <c r="R12" s="8"/>
      <c r="S12" s="8">
        <f t="shared" si="3"/>
        <v>1223617039</v>
      </c>
      <c r="T12" s="4"/>
      <c r="U12" s="9">
        <f t="shared" si="1"/>
        <v>1.4135349151113948E-2</v>
      </c>
    </row>
    <row r="13" spans="1:21" ht="21" x14ac:dyDescent="0.55000000000000004">
      <c r="A13" s="12" t="s">
        <v>25</v>
      </c>
      <c r="B13" s="4"/>
      <c r="C13" s="19">
        <v>0</v>
      </c>
      <c r="D13" s="4"/>
      <c r="E13" s="8">
        <f>VLOOKUP(A13,'درآمد ناشی از تغییر قیمت اوراق'!A:Q,9,0)</f>
        <v>222392349</v>
      </c>
      <c r="F13" s="8"/>
      <c r="G13" s="19">
        <v>0</v>
      </c>
      <c r="H13" s="8"/>
      <c r="I13" s="8">
        <f t="shared" si="2"/>
        <v>222392349</v>
      </c>
      <c r="J13" s="8"/>
      <c r="K13" s="20">
        <f t="shared" si="0"/>
        <v>3.0628654238823222E-3</v>
      </c>
      <c r="L13" s="19"/>
      <c r="M13" s="19">
        <v>0</v>
      </c>
      <c r="N13" s="8"/>
      <c r="O13" s="8">
        <f>VLOOKUP(A13,'درآمد ناشی از تغییر قیمت اوراق'!A:Q,17,0)</f>
        <v>222392349</v>
      </c>
      <c r="P13" s="8"/>
      <c r="Q13" s="19">
        <v>0</v>
      </c>
      <c r="R13" s="8"/>
      <c r="S13" s="8">
        <f t="shared" si="3"/>
        <v>222392349</v>
      </c>
      <c r="T13" s="4"/>
      <c r="U13" s="9">
        <f t="shared" si="1"/>
        <v>2.5690991555826046E-3</v>
      </c>
    </row>
    <row r="14" spans="1:21" ht="21" x14ac:dyDescent="0.55000000000000004">
      <c r="A14" s="12" t="s">
        <v>24</v>
      </c>
      <c r="B14" s="4"/>
      <c r="C14" s="19">
        <v>0</v>
      </c>
      <c r="D14" s="4"/>
      <c r="E14" s="8">
        <f>VLOOKUP(A14,'درآمد ناشی از تغییر قیمت اوراق'!A:Q,9,0)</f>
        <v>6012201131</v>
      </c>
      <c r="F14" s="8"/>
      <c r="G14" s="19">
        <v>0</v>
      </c>
      <c r="H14" s="8"/>
      <c r="I14" s="8">
        <f t="shared" si="2"/>
        <v>6012201131</v>
      </c>
      <c r="J14" s="8"/>
      <c r="K14" s="20">
        <f t="shared" si="0"/>
        <v>8.2802142467437542E-2</v>
      </c>
      <c r="L14" s="19"/>
      <c r="M14" s="19">
        <v>0</v>
      </c>
      <c r="N14" s="8"/>
      <c r="O14" s="8">
        <f>VLOOKUP(A14,'درآمد ناشی از تغییر قیمت اوراق'!A:Q,17,0)</f>
        <v>6012201131</v>
      </c>
      <c r="P14" s="8"/>
      <c r="Q14" s="19">
        <v>0</v>
      </c>
      <c r="R14" s="8"/>
      <c r="S14" s="8">
        <f t="shared" si="3"/>
        <v>6012201131</v>
      </c>
      <c r="T14" s="4"/>
      <c r="U14" s="9">
        <f t="shared" si="1"/>
        <v>6.9453562221445303E-2</v>
      </c>
    </row>
    <row r="15" spans="1:21" ht="21" x14ac:dyDescent="0.55000000000000004">
      <c r="A15" s="12" t="s">
        <v>28</v>
      </c>
      <c r="B15" s="4"/>
      <c r="C15" s="19">
        <v>0</v>
      </c>
      <c r="D15" s="4"/>
      <c r="E15" s="8">
        <f>VLOOKUP(A15,'درآمد ناشی از تغییر قیمت اوراق'!A:Q,9,0)</f>
        <v>47491447754</v>
      </c>
      <c r="F15" s="8"/>
      <c r="G15" s="19">
        <v>0</v>
      </c>
      <c r="H15" s="8"/>
      <c r="I15" s="8">
        <f t="shared" si="2"/>
        <v>47491447754</v>
      </c>
      <c r="J15" s="8"/>
      <c r="K15" s="20">
        <f t="shared" si="0"/>
        <v>0.65406887381651946</v>
      </c>
      <c r="L15" s="19"/>
      <c r="M15" s="19">
        <v>0</v>
      </c>
      <c r="N15" s="8"/>
      <c r="O15" s="8">
        <f>VLOOKUP(A15,'درآمد ناشی از تغییر قیمت اوراق'!A:Q,17,0)</f>
        <v>47491447754</v>
      </c>
      <c r="P15" s="8"/>
      <c r="Q15" s="19">
        <v>0</v>
      </c>
      <c r="R15" s="8"/>
      <c r="S15" s="8">
        <f t="shared" si="3"/>
        <v>47491447754</v>
      </c>
      <c r="T15" s="4"/>
      <c r="U15" s="9">
        <f t="shared" si="1"/>
        <v>0.54862606052241836</v>
      </c>
    </row>
    <row r="16" spans="1:21" ht="21" x14ac:dyDescent="0.55000000000000004">
      <c r="A16" s="12" t="s">
        <v>29</v>
      </c>
      <c r="B16" s="4"/>
      <c r="C16" s="19">
        <v>0</v>
      </c>
      <c r="D16" s="4"/>
      <c r="E16" s="8">
        <f>VLOOKUP(A16,'درآمد ناشی از تغییر قیمت اوراق'!A:Q,9,0)</f>
        <v>-1643621920</v>
      </c>
      <c r="F16" s="8"/>
      <c r="G16" s="19">
        <v>0</v>
      </c>
      <c r="H16" s="8"/>
      <c r="I16" s="8">
        <f t="shared" si="2"/>
        <v>-1643621920</v>
      </c>
      <c r="J16" s="8"/>
      <c r="K16" s="20">
        <f t="shared" si="0"/>
        <v>-2.2636537503828765E-2</v>
      </c>
      <c r="L16" s="19"/>
      <c r="M16" s="19">
        <v>0</v>
      </c>
      <c r="N16" s="8"/>
      <c r="O16" s="8">
        <f>VLOOKUP(A16,'درآمد ناشی از تغییر قیمت اوراق'!A:Q,17,0)</f>
        <v>-1643621919</v>
      </c>
      <c r="P16" s="8"/>
      <c r="Q16" s="19">
        <v>0</v>
      </c>
      <c r="R16" s="8"/>
      <c r="S16" s="8">
        <f t="shared" si="3"/>
        <v>-1643621919</v>
      </c>
      <c r="T16" s="4"/>
      <c r="U16" s="9">
        <f t="shared" si="1"/>
        <v>-1.8987288470971454E-2</v>
      </c>
    </row>
    <row r="17" spans="1:21" ht="21" x14ac:dyDescent="0.55000000000000004">
      <c r="A17" s="12" t="s">
        <v>26</v>
      </c>
      <c r="B17" s="4"/>
      <c r="C17" s="19">
        <v>0</v>
      </c>
      <c r="D17" s="4"/>
      <c r="E17" s="8">
        <f>VLOOKUP(A17,'درآمد ناشی از تغییر قیمت اوراق'!A:Q,9,0)</f>
        <v>1480831604</v>
      </c>
      <c r="F17" s="8"/>
      <c r="G17" s="19">
        <v>0</v>
      </c>
      <c r="H17" s="8"/>
      <c r="I17" s="8">
        <f t="shared" si="2"/>
        <v>1480831604</v>
      </c>
      <c r="J17" s="8"/>
      <c r="K17" s="20">
        <f t="shared" si="0"/>
        <v>2.0394532180978038E-2</v>
      </c>
      <c r="L17" s="19"/>
      <c r="M17" s="19">
        <v>0</v>
      </c>
      <c r="N17" s="8"/>
      <c r="O17" s="8">
        <f>VLOOKUP(A17,'درآمد ناشی از تغییر قیمت اوراق'!A:Q,17,0)</f>
        <v>1480831604</v>
      </c>
      <c r="P17" s="8"/>
      <c r="Q17" s="19">
        <v>0</v>
      </c>
      <c r="R17" s="8"/>
      <c r="S17" s="8">
        <f t="shared" si="3"/>
        <v>1480831604</v>
      </c>
      <c r="T17" s="4"/>
      <c r="U17" s="9">
        <f t="shared" si="1"/>
        <v>1.7106718106549762E-2</v>
      </c>
    </row>
    <row r="18" spans="1:21" ht="21.75" thickBot="1" x14ac:dyDescent="0.6">
      <c r="A18" s="12" t="s">
        <v>23</v>
      </c>
      <c r="B18" s="4"/>
      <c r="C18" s="19">
        <v>0</v>
      </c>
      <c r="D18" s="4"/>
      <c r="E18" s="8">
        <f>VLOOKUP(A18,'درآمد ناشی از تغییر قیمت اوراق'!A:Q,9,0)</f>
        <v>836987209</v>
      </c>
      <c r="F18" s="8"/>
      <c r="G18" s="19">
        <v>0</v>
      </c>
      <c r="H18" s="8"/>
      <c r="I18" s="8">
        <f>C18+E18+G18</f>
        <v>836987209</v>
      </c>
      <c r="J18" s="8"/>
      <c r="K18" s="20">
        <f t="shared" si="0"/>
        <v>1.152728137548413E-2</v>
      </c>
      <c r="L18" s="19"/>
      <c r="M18" s="19">
        <v>0</v>
      </c>
      <c r="N18" s="8"/>
      <c r="O18" s="8">
        <f>VLOOKUP(A18,'درآمد ناشی از تغییر قیمت اوراق'!A:Q,17,0)</f>
        <v>836987209</v>
      </c>
      <c r="P18" s="8"/>
      <c r="Q18" s="19">
        <v>0</v>
      </c>
      <c r="R18" s="8"/>
      <c r="S18" s="8">
        <f t="shared" si="3"/>
        <v>836987209</v>
      </c>
      <c r="T18" s="4"/>
      <c r="U18" s="9">
        <f t="shared" si="1"/>
        <v>9.668961821502866E-3</v>
      </c>
    </row>
    <row r="19" spans="1:21" ht="19.5" thickBot="1" x14ac:dyDescent="0.5">
      <c r="A19" s="11" t="s">
        <v>30</v>
      </c>
      <c r="B19" s="4"/>
      <c r="C19" s="36">
        <f>SUM(C8:C18)</f>
        <v>0</v>
      </c>
      <c r="D19" s="4"/>
      <c r="E19" s="6">
        <f>SUM(E8:E18)</f>
        <v>72568257374</v>
      </c>
      <c r="F19" s="4"/>
      <c r="G19" s="6">
        <f>SUM(G8:G18)</f>
        <v>40988617</v>
      </c>
      <c r="H19" s="4"/>
      <c r="I19" s="6">
        <f>SUM(I8:I18)</f>
        <v>72609245991</v>
      </c>
      <c r="J19" s="4"/>
      <c r="K19" s="21">
        <f>SUM(K8:K18)</f>
        <v>1.0000000000000002</v>
      </c>
      <c r="L19" s="4"/>
      <c r="M19" s="6">
        <f>SUM(M8:M18)</f>
        <v>0</v>
      </c>
      <c r="N19" s="4"/>
      <c r="O19" s="6">
        <f>SUM(O8:O18)</f>
        <v>86523342120</v>
      </c>
      <c r="P19" s="4"/>
      <c r="Q19" s="6">
        <f>SUM(Q8:Q18)</f>
        <v>40988617</v>
      </c>
      <c r="R19" s="4"/>
      <c r="S19" s="6">
        <f>SUM(S8:S18)</f>
        <v>86564330737</v>
      </c>
      <c r="T19" s="4"/>
      <c r="U19" s="21">
        <f>SUM(U8:U18)</f>
        <v>1</v>
      </c>
    </row>
    <row r="20" spans="1:21" ht="19.5" thickTop="1" x14ac:dyDescent="0.45"/>
    <row r="21" spans="1:21" x14ac:dyDescent="0.45">
      <c r="G21" s="28"/>
    </row>
  </sheetData>
  <mergeCells count="14">
    <mergeCell ref="S7"/>
    <mergeCell ref="U7"/>
    <mergeCell ref="M6:U6"/>
    <mergeCell ref="A2:U2"/>
    <mergeCell ref="A3:U3"/>
    <mergeCell ref="A4:U4"/>
    <mergeCell ref="K7"/>
    <mergeCell ref="B6:K6"/>
    <mergeCell ref="O7"/>
    <mergeCell ref="Q7"/>
    <mergeCell ref="A6:A7"/>
    <mergeCell ref="E7"/>
    <mergeCell ref="G7"/>
    <mergeCell ref="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X44"/>
  <sheetViews>
    <sheetView rightToLeft="1" topLeftCell="B37" workbookViewId="0">
      <selection activeCell="U35" sqref="U35"/>
    </sheetView>
  </sheetViews>
  <sheetFormatPr defaultRowHeight="18.75" x14ac:dyDescent="0.45"/>
  <cols>
    <col min="1" max="1" width="55.7109375" style="11" bestFit="1" customWidth="1"/>
    <col min="2" max="2" width="1" style="11" customWidth="1"/>
    <col min="3" max="3" width="22" style="11" customWidth="1"/>
    <col min="4" max="4" width="1" style="11" customWidth="1"/>
    <col min="5" max="5" width="22" style="11" customWidth="1"/>
    <col min="6" max="6" width="1" style="11" customWidth="1"/>
    <col min="7" max="7" width="21" style="11" customWidth="1"/>
    <col min="8" max="8" width="1" style="11" customWidth="1"/>
    <col min="9" max="9" width="21" style="11" customWidth="1"/>
    <col min="10" max="10" width="1" style="11" customWidth="1"/>
    <col min="11" max="11" width="22" style="11" customWidth="1"/>
    <col min="12" max="12" width="1" style="11" customWidth="1"/>
    <col min="13" max="13" width="22" style="11" customWidth="1"/>
    <col min="14" max="14" width="1" style="11" customWidth="1"/>
    <col min="15" max="15" width="21" style="11" customWidth="1"/>
    <col min="16" max="16" width="1" style="11" customWidth="1"/>
    <col min="17" max="17" width="22" style="11" customWidth="1"/>
    <col min="18" max="18" width="1" style="11" customWidth="1"/>
    <col min="19" max="19" width="9.140625" style="11" customWidth="1"/>
    <col min="20" max="21" width="9.140625" style="11"/>
    <col min="22" max="22" width="14.5703125" style="11" bestFit="1" customWidth="1"/>
    <col min="23" max="16384" width="9.140625" style="11"/>
  </cols>
  <sheetData>
    <row r="2" spans="1:24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24" ht="26.25" x14ac:dyDescent="0.45">
      <c r="A3" s="31" t="s">
        <v>209</v>
      </c>
      <c r="B3" s="31" t="s">
        <v>209</v>
      </c>
      <c r="C3" s="31" t="s">
        <v>209</v>
      </c>
      <c r="D3" s="31" t="s">
        <v>209</v>
      </c>
      <c r="E3" s="31" t="s">
        <v>209</v>
      </c>
      <c r="F3" s="31" t="s">
        <v>209</v>
      </c>
      <c r="G3" s="31" t="s">
        <v>209</v>
      </c>
      <c r="H3" s="31" t="s">
        <v>209</v>
      </c>
      <c r="I3" s="31" t="s">
        <v>209</v>
      </c>
      <c r="J3" s="31" t="s">
        <v>209</v>
      </c>
      <c r="K3" s="31" t="s">
        <v>209</v>
      </c>
      <c r="L3" s="31" t="s">
        <v>209</v>
      </c>
      <c r="M3" s="31" t="s">
        <v>209</v>
      </c>
      <c r="N3" s="31" t="s">
        <v>209</v>
      </c>
      <c r="O3" s="31" t="s">
        <v>209</v>
      </c>
      <c r="P3" s="31" t="s">
        <v>209</v>
      </c>
      <c r="Q3" s="31" t="s">
        <v>209</v>
      </c>
    </row>
    <row r="4" spans="1:24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24" ht="26.25" x14ac:dyDescent="0.45">
      <c r="A6" s="30" t="s">
        <v>213</v>
      </c>
      <c r="C6" s="30" t="s">
        <v>211</v>
      </c>
      <c r="D6" s="30" t="s">
        <v>211</v>
      </c>
      <c r="E6" s="30" t="s">
        <v>211</v>
      </c>
      <c r="F6" s="30" t="s">
        <v>211</v>
      </c>
      <c r="G6" s="30" t="s">
        <v>211</v>
      </c>
      <c r="H6" s="30" t="s">
        <v>211</v>
      </c>
      <c r="I6" s="30" t="s">
        <v>211</v>
      </c>
      <c r="K6" s="30" t="s">
        <v>212</v>
      </c>
      <c r="L6" s="30" t="s">
        <v>212</v>
      </c>
      <c r="M6" s="30" t="s">
        <v>212</v>
      </c>
      <c r="N6" s="30" t="s">
        <v>212</v>
      </c>
      <c r="O6" s="30" t="s">
        <v>212</v>
      </c>
      <c r="P6" s="30" t="s">
        <v>212</v>
      </c>
      <c r="Q6" s="30" t="s">
        <v>212</v>
      </c>
    </row>
    <row r="7" spans="1:24" ht="26.25" x14ac:dyDescent="0.45">
      <c r="A7" s="30" t="s">
        <v>213</v>
      </c>
      <c r="C7" s="30" t="s">
        <v>236</v>
      </c>
      <c r="D7" s="14"/>
      <c r="E7" s="30" t="s">
        <v>233</v>
      </c>
      <c r="F7" s="14"/>
      <c r="G7" s="30" t="s">
        <v>234</v>
      </c>
      <c r="H7" s="14"/>
      <c r="I7" s="30" t="s">
        <v>237</v>
      </c>
      <c r="J7" s="14"/>
      <c r="K7" s="30" t="s">
        <v>236</v>
      </c>
      <c r="L7" s="14"/>
      <c r="M7" s="30" t="s">
        <v>233</v>
      </c>
      <c r="N7" s="14"/>
      <c r="O7" s="30" t="s">
        <v>234</v>
      </c>
      <c r="P7" s="14"/>
      <c r="Q7" s="30" t="s">
        <v>237</v>
      </c>
    </row>
    <row r="8" spans="1:24" ht="21" x14ac:dyDescent="0.55000000000000004">
      <c r="A8" s="12" t="s">
        <v>46</v>
      </c>
      <c r="C8" s="16">
        <v>0</v>
      </c>
      <c r="D8" s="14"/>
      <c r="E8" s="16">
        <v>0</v>
      </c>
      <c r="F8" s="14"/>
      <c r="G8" s="16">
        <v>26980854166</v>
      </c>
      <c r="H8" s="14"/>
      <c r="I8" s="16">
        <f>C8+E8+G8</f>
        <v>26980854166</v>
      </c>
      <c r="J8" s="14"/>
      <c r="K8" s="16">
        <v>0</v>
      </c>
      <c r="L8" s="14"/>
      <c r="M8" s="16">
        <v>0</v>
      </c>
      <c r="N8" s="14"/>
      <c r="O8" s="16">
        <v>26980854166</v>
      </c>
      <c r="P8" s="14"/>
      <c r="Q8" s="16">
        <f>K8+M8+O8</f>
        <v>26980854166</v>
      </c>
      <c r="V8" s="28"/>
      <c r="X8" s="28"/>
    </row>
    <row r="9" spans="1:24" ht="21" x14ac:dyDescent="0.55000000000000004">
      <c r="A9" s="12" t="s">
        <v>223</v>
      </c>
      <c r="C9" s="16">
        <v>0</v>
      </c>
      <c r="D9" s="14"/>
      <c r="E9" s="16">
        <v>0</v>
      </c>
      <c r="F9" s="14"/>
      <c r="G9" s="16">
        <v>0</v>
      </c>
      <c r="H9" s="14"/>
      <c r="I9" s="16">
        <f t="shared" ref="I9:I42" si="0">C9+E9+G9</f>
        <v>0</v>
      </c>
      <c r="J9" s="14"/>
      <c r="K9" s="16">
        <v>241842974</v>
      </c>
      <c r="L9" s="14"/>
      <c r="M9" s="16">
        <v>0</v>
      </c>
      <c r="N9" s="14"/>
      <c r="O9" s="16">
        <v>224747772</v>
      </c>
      <c r="P9" s="14"/>
      <c r="Q9" s="16">
        <f t="shared" ref="Q9:Q42" si="1">K9+M9+O9</f>
        <v>466590746</v>
      </c>
      <c r="V9" s="28"/>
      <c r="X9" s="28"/>
    </row>
    <row r="10" spans="1:24" ht="21" x14ac:dyDescent="0.55000000000000004">
      <c r="A10" s="12" t="s">
        <v>222</v>
      </c>
      <c r="C10" s="16">
        <v>0</v>
      </c>
      <c r="D10" s="14"/>
      <c r="E10" s="16">
        <v>0</v>
      </c>
      <c r="F10" s="14"/>
      <c r="G10" s="16">
        <v>0</v>
      </c>
      <c r="H10" s="14"/>
      <c r="I10" s="16">
        <f t="shared" si="0"/>
        <v>0</v>
      </c>
      <c r="J10" s="14"/>
      <c r="K10" s="16">
        <v>1125228633</v>
      </c>
      <c r="L10" s="14"/>
      <c r="M10" s="16">
        <v>0</v>
      </c>
      <c r="N10" s="14"/>
      <c r="O10" s="16">
        <v>900723727</v>
      </c>
      <c r="P10" s="14"/>
      <c r="Q10" s="16">
        <f t="shared" si="1"/>
        <v>2025952360</v>
      </c>
      <c r="V10" s="28"/>
      <c r="X10" s="28"/>
    </row>
    <row r="11" spans="1:24" ht="21" x14ac:dyDescent="0.55000000000000004">
      <c r="A11" s="12" t="s">
        <v>220</v>
      </c>
      <c r="C11" s="16">
        <v>0</v>
      </c>
      <c r="D11" s="14"/>
      <c r="E11" s="16">
        <v>0</v>
      </c>
      <c r="F11" s="14"/>
      <c r="G11" s="16">
        <v>0</v>
      </c>
      <c r="H11" s="14"/>
      <c r="I11" s="16">
        <f t="shared" si="0"/>
        <v>0</v>
      </c>
      <c r="J11" s="14"/>
      <c r="K11" s="16">
        <v>15466735241</v>
      </c>
      <c r="L11" s="14"/>
      <c r="M11" s="16">
        <v>0</v>
      </c>
      <c r="N11" s="14"/>
      <c r="O11" s="16">
        <v>10334450259</v>
      </c>
      <c r="P11" s="14"/>
      <c r="Q11" s="16">
        <f t="shared" si="1"/>
        <v>25801185500</v>
      </c>
      <c r="V11" s="28"/>
      <c r="X11" s="28"/>
    </row>
    <row r="12" spans="1:24" ht="21" x14ac:dyDescent="0.55000000000000004">
      <c r="A12" s="12" t="s">
        <v>218</v>
      </c>
      <c r="C12" s="16">
        <v>0</v>
      </c>
      <c r="D12" s="14"/>
      <c r="E12" s="16">
        <v>0</v>
      </c>
      <c r="F12" s="14"/>
      <c r="G12" s="16">
        <v>0</v>
      </c>
      <c r="H12" s="14"/>
      <c r="I12" s="16">
        <f t="shared" si="0"/>
        <v>0</v>
      </c>
      <c r="J12" s="14"/>
      <c r="K12" s="16">
        <v>126395605</v>
      </c>
      <c r="L12" s="14"/>
      <c r="M12" s="16">
        <v>0</v>
      </c>
      <c r="N12" s="14"/>
      <c r="O12" s="16">
        <v>120546335</v>
      </c>
      <c r="P12" s="14"/>
      <c r="Q12" s="16">
        <f t="shared" si="1"/>
        <v>246941940</v>
      </c>
      <c r="V12" s="28"/>
      <c r="X12" s="28"/>
    </row>
    <row r="13" spans="1:24" ht="21" x14ac:dyDescent="0.55000000000000004">
      <c r="A13" s="12" t="s">
        <v>232</v>
      </c>
      <c r="C13" s="16">
        <v>0</v>
      </c>
      <c r="D13" s="14"/>
      <c r="E13" s="16">
        <v>0</v>
      </c>
      <c r="F13" s="14"/>
      <c r="G13" s="16">
        <v>0</v>
      </c>
      <c r="H13" s="14"/>
      <c r="I13" s="16">
        <f t="shared" si="0"/>
        <v>0</v>
      </c>
      <c r="J13" s="14"/>
      <c r="K13" s="16">
        <v>0</v>
      </c>
      <c r="L13" s="14"/>
      <c r="M13" s="16">
        <v>0</v>
      </c>
      <c r="N13" s="14"/>
      <c r="O13" s="16">
        <v>434545202</v>
      </c>
      <c r="P13" s="14"/>
      <c r="Q13" s="16">
        <f t="shared" si="1"/>
        <v>434545202</v>
      </c>
      <c r="V13" s="28"/>
      <c r="X13" s="28"/>
    </row>
    <row r="14" spans="1:24" ht="21" x14ac:dyDescent="0.55000000000000004">
      <c r="A14" s="12" t="s">
        <v>64</v>
      </c>
      <c r="C14" s="16">
        <v>0</v>
      </c>
      <c r="D14" s="14"/>
      <c r="E14" s="16">
        <v>604187</v>
      </c>
      <c r="F14" s="14"/>
      <c r="G14" s="16">
        <v>0</v>
      </c>
      <c r="H14" s="14"/>
      <c r="I14" s="16">
        <f t="shared" si="0"/>
        <v>604187</v>
      </c>
      <c r="J14" s="14"/>
      <c r="K14" s="16">
        <v>0</v>
      </c>
      <c r="L14" s="14"/>
      <c r="M14" s="16">
        <v>890039</v>
      </c>
      <c r="N14" s="14"/>
      <c r="O14" s="16">
        <v>328092525</v>
      </c>
      <c r="P14" s="14"/>
      <c r="Q14" s="16">
        <f t="shared" si="1"/>
        <v>328982564</v>
      </c>
      <c r="V14" s="28"/>
      <c r="X14" s="28"/>
    </row>
    <row r="15" spans="1:24" ht="21" x14ac:dyDescent="0.55000000000000004">
      <c r="A15" s="12" t="s">
        <v>90</v>
      </c>
      <c r="C15" s="16">
        <v>18511418643</v>
      </c>
      <c r="D15" s="14"/>
      <c r="E15" s="16">
        <v>6996728867</v>
      </c>
      <c r="F15" s="14"/>
      <c r="G15" s="16">
        <v>0</v>
      </c>
      <c r="H15" s="14"/>
      <c r="I15" s="16">
        <f t="shared" si="0"/>
        <v>25508147510</v>
      </c>
      <c r="J15" s="14"/>
      <c r="K15" s="16">
        <v>109772363326</v>
      </c>
      <c r="L15" s="14"/>
      <c r="M15" s="16">
        <v>-77099889080</v>
      </c>
      <c r="N15" s="14"/>
      <c r="O15" s="16">
        <v>0</v>
      </c>
      <c r="P15" s="14"/>
      <c r="Q15" s="16">
        <f t="shared" si="1"/>
        <v>32672474246</v>
      </c>
      <c r="V15" s="28"/>
      <c r="X15" s="28"/>
    </row>
    <row r="16" spans="1:24" ht="21" x14ac:dyDescent="0.55000000000000004">
      <c r="A16" s="12" t="s">
        <v>112</v>
      </c>
      <c r="C16" s="16">
        <v>17852754513</v>
      </c>
      <c r="D16" s="14"/>
      <c r="E16" s="16">
        <v>2594899444</v>
      </c>
      <c r="F16" s="14"/>
      <c r="G16" s="16">
        <v>0</v>
      </c>
      <c r="H16" s="14"/>
      <c r="I16" s="16">
        <f t="shared" si="0"/>
        <v>20447653957</v>
      </c>
      <c r="J16" s="14"/>
      <c r="K16" s="16">
        <v>29353104221</v>
      </c>
      <c r="L16" s="14"/>
      <c r="M16" s="16">
        <v>-1006028200</v>
      </c>
      <c r="N16" s="14"/>
      <c r="O16" s="16">
        <v>0</v>
      </c>
      <c r="P16" s="14"/>
      <c r="Q16" s="16">
        <f t="shared" si="1"/>
        <v>28347076021</v>
      </c>
      <c r="V16" s="28"/>
      <c r="X16" s="28"/>
    </row>
    <row r="17" spans="1:24" ht="21" x14ac:dyDescent="0.55000000000000004">
      <c r="A17" s="12" t="s">
        <v>118</v>
      </c>
      <c r="C17" s="16">
        <v>8543227458</v>
      </c>
      <c r="D17" s="14"/>
      <c r="E17" s="16">
        <v>3278572951</v>
      </c>
      <c r="F17" s="14"/>
      <c r="G17" s="16">
        <v>0</v>
      </c>
      <c r="H17" s="14"/>
      <c r="I17" s="16">
        <f t="shared" si="0"/>
        <v>11821800409</v>
      </c>
      <c r="J17" s="14"/>
      <c r="K17" s="16">
        <v>18365829917</v>
      </c>
      <c r="L17" s="14"/>
      <c r="M17" s="16">
        <v>-32803167003</v>
      </c>
      <c r="N17" s="14"/>
      <c r="O17" s="16">
        <v>0</v>
      </c>
      <c r="P17" s="14"/>
      <c r="Q17" s="16">
        <f t="shared" si="1"/>
        <v>-14437337086</v>
      </c>
      <c r="V17" s="28"/>
      <c r="X17" s="28"/>
    </row>
    <row r="18" spans="1:24" ht="21" x14ac:dyDescent="0.55000000000000004">
      <c r="A18" s="12" t="s">
        <v>109</v>
      </c>
      <c r="C18" s="16">
        <v>100991159542</v>
      </c>
      <c r="D18" s="14"/>
      <c r="E18" s="16">
        <v>-31845025956</v>
      </c>
      <c r="F18" s="14"/>
      <c r="G18" s="16">
        <v>0</v>
      </c>
      <c r="H18" s="14"/>
      <c r="I18" s="16">
        <f t="shared" si="0"/>
        <v>69146133586</v>
      </c>
      <c r="J18" s="14"/>
      <c r="K18" s="16">
        <v>182519055757</v>
      </c>
      <c r="L18" s="14"/>
      <c r="M18" s="16">
        <v>-23747476664</v>
      </c>
      <c r="N18" s="14"/>
      <c r="O18" s="16">
        <v>0</v>
      </c>
      <c r="P18" s="14"/>
      <c r="Q18" s="16">
        <f t="shared" si="1"/>
        <v>158771579093</v>
      </c>
      <c r="V18" s="28"/>
      <c r="X18" s="28"/>
    </row>
    <row r="19" spans="1:24" ht="21" x14ac:dyDescent="0.55000000000000004">
      <c r="A19" s="12" t="s">
        <v>84</v>
      </c>
      <c r="C19" s="16">
        <v>18072936643</v>
      </c>
      <c r="D19" s="14"/>
      <c r="E19" s="16">
        <v>8221396408</v>
      </c>
      <c r="F19" s="14"/>
      <c r="G19" s="16">
        <v>0</v>
      </c>
      <c r="H19" s="14"/>
      <c r="I19" s="16">
        <f t="shared" si="0"/>
        <v>26294333051</v>
      </c>
      <c r="J19" s="14"/>
      <c r="K19" s="16">
        <v>27475411696</v>
      </c>
      <c r="L19" s="14"/>
      <c r="M19" s="16">
        <v>11252355259</v>
      </c>
      <c r="N19" s="14"/>
      <c r="O19" s="16">
        <v>0</v>
      </c>
      <c r="P19" s="14"/>
      <c r="Q19" s="16">
        <f t="shared" si="1"/>
        <v>38727766955</v>
      </c>
      <c r="V19" s="28"/>
      <c r="X19" s="28"/>
    </row>
    <row r="20" spans="1:24" ht="21" x14ac:dyDescent="0.55000000000000004">
      <c r="A20" s="12" t="s">
        <v>106</v>
      </c>
      <c r="C20" s="16">
        <v>9912702342</v>
      </c>
      <c r="D20" s="14"/>
      <c r="E20" s="16">
        <v>234365918</v>
      </c>
      <c r="F20" s="14"/>
      <c r="G20" s="16">
        <v>0</v>
      </c>
      <c r="H20" s="14"/>
      <c r="I20" s="16">
        <f t="shared" si="0"/>
        <v>10147068260</v>
      </c>
      <c r="J20" s="14"/>
      <c r="K20" s="16">
        <v>16004120660</v>
      </c>
      <c r="L20" s="14"/>
      <c r="M20" s="16">
        <v>465232239</v>
      </c>
      <c r="N20" s="14"/>
      <c r="O20" s="16">
        <v>0</v>
      </c>
      <c r="P20" s="14"/>
      <c r="Q20" s="16">
        <f t="shared" si="1"/>
        <v>16469352899</v>
      </c>
      <c r="V20" s="28"/>
      <c r="X20" s="28"/>
    </row>
    <row r="21" spans="1:24" ht="21" x14ac:dyDescent="0.55000000000000004">
      <c r="A21" s="12" t="s">
        <v>104</v>
      </c>
      <c r="C21" s="16">
        <v>43985413459</v>
      </c>
      <c r="D21" s="14"/>
      <c r="E21" s="16">
        <v>-5023005350</v>
      </c>
      <c r="F21" s="14"/>
      <c r="G21" s="16">
        <v>0</v>
      </c>
      <c r="H21" s="14"/>
      <c r="I21" s="16">
        <f t="shared" si="0"/>
        <v>38962408109</v>
      </c>
      <c r="J21" s="14"/>
      <c r="K21" s="16">
        <v>72699239803</v>
      </c>
      <c r="L21" s="14"/>
      <c r="M21" s="16">
        <v>65968866736</v>
      </c>
      <c r="N21" s="14"/>
      <c r="O21" s="16">
        <v>0</v>
      </c>
      <c r="P21" s="14"/>
      <c r="Q21" s="16">
        <f t="shared" si="1"/>
        <v>138668106539</v>
      </c>
      <c r="V21" s="28"/>
      <c r="X21" s="28"/>
    </row>
    <row r="22" spans="1:24" ht="21" x14ac:dyDescent="0.55000000000000004">
      <c r="A22" s="12" t="s">
        <v>101</v>
      </c>
      <c r="C22" s="16">
        <v>15764592109</v>
      </c>
      <c r="D22" s="14"/>
      <c r="E22" s="16">
        <v>-15842750775</v>
      </c>
      <c r="F22" s="14"/>
      <c r="G22" s="16">
        <v>0</v>
      </c>
      <c r="H22" s="14"/>
      <c r="I22" s="16">
        <f t="shared" si="0"/>
        <v>-78158666</v>
      </c>
      <c r="J22" s="14"/>
      <c r="K22" s="16">
        <v>28003919958</v>
      </c>
      <c r="L22" s="14"/>
      <c r="M22" s="16">
        <v>-25773335318</v>
      </c>
      <c r="N22" s="14"/>
      <c r="O22" s="16">
        <v>0</v>
      </c>
      <c r="P22" s="14"/>
      <c r="Q22" s="16">
        <f t="shared" si="1"/>
        <v>2230584640</v>
      </c>
      <c r="V22" s="28"/>
      <c r="X22" s="28"/>
    </row>
    <row r="23" spans="1:24" ht="21" x14ac:dyDescent="0.55000000000000004">
      <c r="A23" s="12" t="s">
        <v>99</v>
      </c>
      <c r="C23" s="16">
        <v>51761145205</v>
      </c>
      <c r="D23" s="14"/>
      <c r="E23" s="16">
        <v>-29178134084</v>
      </c>
      <c r="F23" s="14"/>
      <c r="G23" s="16">
        <v>0</v>
      </c>
      <c r="H23" s="14"/>
      <c r="I23" s="16">
        <f t="shared" si="0"/>
        <v>22583011121</v>
      </c>
      <c r="J23" s="14"/>
      <c r="K23" s="16">
        <v>57254227397</v>
      </c>
      <c r="L23" s="14"/>
      <c r="M23" s="16">
        <v>-28950115337</v>
      </c>
      <c r="N23" s="14"/>
      <c r="O23" s="16">
        <v>0</v>
      </c>
      <c r="P23" s="14"/>
      <c r="Q23" s="16">
        <f t="shared" si="1"/>
        <v>28304112060</v>
      </c>
      <c r="V23" s="28"/>
      <c r="X23" s="28"/>
    </row>
    <row r="24" spans="1:24" ht="21" x14ac:dyDescent="0.55000000000000004">
      <c r="A24" s="12" t="s">
        <v>96</v>
      </c>
      <c r="C24" s="16">
        <v>2919143835</v>
      </c>
      <c r="D24" s="14"/>
      <c r="E24" s="16">
        <v>-481116355</v>
      </c>
      <c r="F24" s="14"/>
      <c r="G24" s="16">
        <v>0</v>
      </c>
      <c r="H24" s="14"/>
      <c r="I24" s="16">
        <f t="shared" si="0"/>
        <v>2438027480</v>
      </c>
      <c r="J24" s="14"/>
      <c r="K24" s="16">
        <v>27596650685</v>
      </c>
      <c r="L24" s="14"/>
      <c r="M24" s="16">
        <v>27740328191</v>
      </c>
      <c r="N24" s="14"/>
      <c r="O24" s="16">
        <v>0</v>
      </c>
      <c r="P24" s="14"/>
      <c r="Q24" s="16">
        <f t="shared" si="1"/>
        <v>55336978876</v>
      </c>
      <c r="V24" s="28"/>
      <c r="X24" s="28"/>
    </row>
    <row r="25" spans="1:24" ht="21" x14ac:dyDescent="0.55000000000000004">
      <c r="A25" s="12" t="s">
        <v>81</v>
      </c>
      <c r="C25" s="16">
        <v>46238040036</v>
      </c>
      <c r="D25" s="14"/>
      <c r="E25" s="16">
        <v>27898918875</v>
      </c>
      <c r="F25" s="14"/>
      <c r="G25" s="16">
        <v>0</v>
      </c>
      <c r="H25" s="14"/>
      <c r="I25" s="16">
        <f t="shared" si="0"/>
        <v>74136958911</v>
      </c>
      <c r="J25" s="14"/>
      <c r="K25" s="16">
        <v>75383631010</v>
      </c>
      <c r="L25" s="14"/>
      <c r="M25" s="16">
        <v>47882532268</v>
      </c>
      <c r="N25" s="14"/>
      <c r="O25" s="16">
        <v>0</v>
      </c>
      <c r="P25" s="14"/>
      <c r="Q25" s="16">
        <f t="shared" si="1"/>
        <v>123266163278</v>
      </c>
      <c r="V25" s="28"/>
      <c r="X25" s="28"/>
    </row>
    <row r="26" spans="1:24" ht="21" x14ac:dyDescent="0.55000000000000004">
      <c r="A26" s="12" t="s">
        <v>50</v>
      </c>
      <c r="C26" s="16">
        <v>15247329890</v>
      </c>
      <c r="D26" s="14"/>
      <c r="E26" s="16">
        <v>10374647967</v>
      </c>
      <c r="F26" s="14"/>
      <c r="G26" s="16">
        <v>0</v>
      </c>
      <c r="H26" s="14"/>
      <c r="I26" s="16">
        <f t="shared" si="0"/>
        <v>25621977857</v>
      </c>
      <c r="J26" s="14"/>
      <c r="K26" s="16">
        <v>24594459465</v>
      </c>
      <c r="L26" s="14"/>
      <c r="M26" s="16">
        <v>16894891711</v>
      </c>
      <c r="N26" s="14"/>
      <c r="O26" s="16">
        <v>0</v>
      </c>
      <c r="P26" s="14"/>
      <c r="Q26" s="16">
        <f t="shared" si="1"/>
        <v>41489351176</v>
      </c>
      <c r="V26" s="28"/>
      <c r="X26" s="28"/>
    </row>
    <row r="27" spans="1:24" ht="21" x14ac:dyDescent="0.55000000000000004">
      <c r="A27" s="12" t="s">
        <v>93</v>
      </c>
      <c r="C27" s="16">
        <v>24791745463</v>
      </c>
      <c r="D27" s="14"/>
      <c r="E27" s="16">
        <v>17019525468</v>
      </c>
      <c r="F27" s="14"/>
      <c r="G27" s="16">
        <v>0</v>
      </c>
      <c r="H27" s="14"/>
      <c r="I27" s="16">
        <f t="shared" si="0"/>
        <v>41811270931</v>
      </c>
      <c r="J27" s="14"/>
      <c r="K27" s="16">
        <v>43846048826</v>
      </c>
      <c r="L27" s="14"/>
      <c r="M27" s="16">
        <v>14554477791</v>
      </c>
      <c r="N27" s="14"/>
      <c r="O27" s="16">
        <v>0</v>
      </c>
      <c r="P27" s="14"/>
      <c r="Q27" s="16">
        <f t="shared" si="1"/>
        <v>58400526617</v>
      </c>
      <c r="V27" s="28"/>
      <c r="X27" s="28"/>
    </row>
    <row r="28" spans="1:24" ht="21" x14ac:dyDescent="0.55000000000000004">
      <c r="A28" s="12" t="s">
        <v>53</v>
      </c>
      <c r="C28" s="16">
        <v>60805479452</v>
      </c>
      <c r="D28" s="14"/>
      <c r="E28" s="16">
        <v>0</v>
      </c>
      <c r="F28" s="14"/>
      <c r="G28" s="16">
        <v>0</v>
      </c>
      <c r="H28" s="14"/>
      <c r="I28" s="16">
        <f t="shared" si="0"/>
        <v>60805479452</v>
      </c>
      <c r="J28" s="14"/>
      <c r="K28" s="16">
        <v>104640657534</v>
      </c>
      <c r="L28" s="14"/>
      <c r="M28" s="16">
        <v>-25012297700</v>
      </c>
      <c r="N28" s="14"/>
      <c r="O28" s="16">
        <v>0</v>
      </c>
      <c r="P28" s="14"/>
      <c r="Q28" s="16">
        <f t="shared" si="1"/>
        <v>79628359834</v>
      </c>
      <c r="V28" s="28"/>
      <c r="X28" s="28"/>
    </row>
    <row r="29" spans="1:24" ht="21" x14ac:dyDescent="0.55000000000000004">
      <c r="A29" s="12" t="s">
        <v>87</v>
      </c>
      <c r="C29" s="16">
        <v>63047945205</v>
      </c>
      <c r="D29" s="14"/>
      <c r="E29" s="16">
        <v>26908957237</v>
      </c>
      <c r="F29" s="14"/>
      <c r="G29" s="16">
        <v>0</v>
      </c>
      <c r="H29" s="14"/>
      <c r="I29" s="16">
        <f t="shared" si="0"/>
        <v>89956902442</v>
      </c>
      <c r="J29" s="14"/>
      <c r="K29" s="16">
        <v>106603500763</v>
      </c>
      <c r="L29" s="14"/>
      <c r="M29" s="16">
        <v>42891910087</v>
      </c>
      <c r="N29" s="14"/>
      <c r="O29" s="16">
        <v>0</v>
      </c>
      <c r="P29" s="14"/>
      <c r="Q29" s="16">
        <f t="shared" si="1"/>
        <v>149495410850</v>
      </c>
      <c r="V29" s="28"/>
      <c r="X29" s="28"/>
    </row>
    <row r="30" spans="1:24" ht="21" x14ac:dyDescent="0.55000000000000004">
      <c r="A30" s="12" t="s">
        <v>115</v>
      </c>
      <c r="C30" s="16">
        <v>7287441276</v>
      </c>
      <c r="D30" s="14"/>
      <c r="E30" s="16">
        <v>348666489</v>
      </c>
      <c r="F30" s="14"/>
      <c r="G30" s="16">
        <v>0</v>
      </c>
      <c r="H30" s="14"/>
      <c r="I30" s="16">
        <f t="shared" si="0"/>
        <v>7636107765</v>
      </c>
      <c r="J30" s="14"/>
      <c r="K30" s="16">
        <v>19215215451</v>
      </c>
      <c r="L30" s="14"/>
      <c r="M30" s="16">
        <v>4371920629</v>
      </c>
      <c r="N30" s="14"/>
      <c r="O30" s="16">
        <v>0</v>
      </c>
      <c r="P30" s="14"/>
      <c r="Q30" s="16">
        <f t="shared" si="1"/>
        <v>23587136080</v>
      </c>
      <c r="V30" s="28"/>
      <c r="X30" s="28"/>
    </row>
    <row r="31" spans="1:24" ht="21" x14ac:dyDescent="0.55000000000000004">
      <c r="A31" s="12" t="s">
        <v>67</v>
      </c>
      <c r="C31" s="16">
        <v>0</v>
      </c>
      <c r="D31" s="14"/>
      <c r="E31" s="16">
        <v>879620514</v>
      </c>
      <c r="F31" s="14"/>
      <c r="G31" s="16">
        <v>0</v>
      </c>
      <c r="H31" s="14"/>
      <c r="I31" s="16">
        <f t="shared" si="0"/>
        <v>879620514</v>
      </c>
      <c r="J31" s="14"/>
      <c r="K31" s="16">
        <v>0</v>
      </c>
      <c r="L31" s="14"/>
      <c r="M31" s="16">
        <v>4227569062</v>
      </c>
      <c r="N31" s="14"/>
      <c r="O31" s="16">
        <v>0</v>
      </c>
      <c r="P31" s="14"/>
      <c r="Q31" s="16">
        <f t="shared" si="1"/>
        <v>4227569062</v>
      </c>
      <c r="V31" s="28"/>
      <c r="X31" s="28"/>
    </row>
    <row r="32" spans="1:24" ht="21" x14ac:dyDescent="0.55000000000000004">
      <c r="A32" s="12" t="s">
        <v>78</v>
      </c>
      <c r="C32" s="16">
        <v>0</v>
      </c>
      <c r="D32" s="14"/>
      <c r="E32" s="16">
        <v>13469478</v>
      </c>
      <c r="F32" s="14"/>
      <c r="G32" s="16">
        <v>0</v>
      </c>
      <c r="H32" s="14"/>
      <c r="I32" s="16">
        <f t="shared" si="0"/>
        <v>13469478</v>
      </c>
      <c r="J32" s="14"/>
      <c r="K32" s="16">
        <v>0</v>
      </c>
      <c r="L32" s="14"/>
      <c r="M32" s="16">
        <v>25524421</v>
      </c>
      <c r="N32" s="14"/>
      <c r="O32" s="16">
        <v>0</v>
      </c>
      <c r="P32" s="14"/>
      <c r="Q32" s="16">
        <f t="shared" si="1"/>
        <v>25524421</v>
      </c>
      <c r="V32" s="28"/>
      <c r="X32" s="28"/>
    </row>
    <row r="33" spans="1:24" ht="21" x14ac:dyDescent="0.55000000000000004">
      <c r="A33" s="12" t="s">
        <v>56</v>
      </c>
      <c r="C33" s="16">
        <v>0</v>
      </c>
      <c r="D33" s="14"/>
      <c r="E33" s="16">
        <v>14133606432</v>
      </c>
      <c r="F33" s="14"/>
      <c r="G33" s="16">
        <v>0</v>
      </c>
      <c r="H33" s="14"/>
      <c r="I33" s="16">
        <f t="shared" si="0"/>
        <v>14133606432</v>
      </c>
      <c r="J33" s="14"/>
      <c r="K33" s="16">
        <v>0</v>
      </c>
      <c r="L33" s="14"/>
      <c r="M33" s="16">
        <v>28898687357</v>
      </c>
      <c r="N33" s="14"/>
      <c r="O33" s="16">
        <v>0</v>
      </c>
      <c r="P33" s="14"/>
      <c r="Q33" s="16">
        <f t="shared" si="1"/>
        <v>28898687357</v>
      </c>
      <c r="V33" s="28"/>
      <c r="X33" s="28"/>
    </row>
    <row r="34" spans="1:24" ht="21" x14ac:dyDescent="0.55000000000000004">
      <c r="A34" s="12" t="s">
        <v>73</v>
      </c>
      <c r="C34" s="16">
        <v>0</v>
      </c>
      <c r="D34" s="14"/>
      <c r="E34" s="16">
        <v>33846595974</v>
      </c>
      <c r="F34" s="14"/>
      <c r="G34" s="16">
        <v>0</v>
      </c>
      <c r="H34" s="14"/>
      <c r="I34" s="16">
        <f t="shared" si="0"/>
        <v>33846595974</v>
      </c>
      <c r="J34" s="14"/>
      <c r="K34" s="16">
        <v>0</v>
      </c>
      <c r="L34" s="14"/>
      <c r="M34" s="16">
        <v>38784693657</v>
      </c>
      <c r="N34" s="14"/>
      <c r="O34" s="16">
        <v>0</v>
      </c>
      <c r="P34" s="14"/>
      <c r="Q34" s="16">
        <f t="shared" si="1"/>
        <v>38784693657</v>
      </c>
      <c r="V34" s="28"/>
      <c r="X34" s="28"/>
    </row>
    <row r="35" spans="1:24" ht="21" x14ac:dyDescent="0.55000000000000004">
      <c r="A35" s="12" t="s">
        <v>70</v>
      </c>
      <c r="C35" s="16">
        <v>0</v>
      </c>
      <c r="D35" s="14"/>
      <c r="E35" s="16">
        <v>2307339287</v>
      </c>
      <c r="F35" s="14"/>
      <c r="G35" s="16">
        <v>0</v>
      </c>
      <c r="H35" s="14"/>
      <c r="I35" s="16">
        <f t="shared" si="0"/>
        <v>2307339287</v>
      </c>
      <c r="J35" s="14"/>
      <c r="K35" s="16">
        <v>0</v>
      </c>
      <c r="L35" s="14"/>
      <c r="M35" s="16">
        <v>2993221830</v>
      </c>
      <c r="N35" s="14"/>
      <c r="O35" s="16">
        <v>0</v>
      </c>
      <c r="P35" s="14"/>
      <c r="Q35" s="16">
        <f t="shared" si="1"/>
        <v>2993221830</v>
      </c>
      <c r="V35" s="28"/>
      <c r="X35" s="28"/>
    </row>
    <row r="36" spans="1:24" ht="21" x14ac:dyDescent="0.55000000000000004">
      <c r="A36" s="12" t="s">
        <v>75</v>
      </c>
      <c r="C36" s="16">
        <v>0</v>
      </c>
      <c r="D36" s="14"/>
      <c r="E36" s="16">
        <v>19233164046</v>
      </c>
      <c r="F36" s="14"/>
      <c r="G36" s="16">
        <v>0</v>
      </c>
      <c r="H36" s="14"/>
      <c r="I36" s="16">
        <f t="shared" si="0"/>
        <v>19233164046</v>
      </c>
      <c r="J36" s="14"/>
      <c r="K36" s="16">
        <v>0</v>
      </c>
      <c r="L36" s="14"/>
      <c r="M36" s="16">
        <v>32598081652</v>
      </c>
      <c r="N36" s="14"/>
      <c r="O36" s="16">
        <v>0</v>
      </c>
      <c r="P36" s="14"/>
      <c r="Q36" s="16">
        <f t="shared" si="1"/>
        <v>32598081652</v>
      </c>
      <c r="V36" s="28"/>
      <c r="X36" s="28"/>
    </row>
    <row r="37" spans="1:24" ht="21" x14ac:dyDescent="0.55000000000000004">
      <c r="A37" s="12" t="s">
        <v>121</v>
      </c>
      <c r="C37" s="16">
        <v>0</v>
      </c>
      <c r="D37" s="14"/>
      <c r="E37" s="16">
        <v>17138429595</v>
      </c>
      <c r="F37" s="14"/>
      <c r="G37" s="16">
        <v>0</v>
      </c>
      <c r="H37" s="14"/>
      <c r="I37" s="16">
        <f t="shared" si="0"/>
        <v>17138429595</v>
      </c>
      <c r="J37" s="14"/>
      <c r="K37" s="16">
        <v>0</v>
      </c>
      <c r="L37" s="14"/>
      <c r="M37" s="16">
        <v>17138429595</v>
      </c>
      <c r="N37" s="14"/>
      <c r="O37" s="16">
        <v>0</v>
      </c>
      <c r="P37" s="14"/>
      <c r="Q37" s="16">
        <f t="shared" si="1"/>
        <v>17138429595</v>
      </c>
      <c r="V37" s="28"/>
      <c r="X37" s="28"/>
    </row>
    <row r="38" spans="1:24" ht="21" x14ac:dyDescent="0.55000000000000004">
      <c r="A38" s="12" t="s">
        <v>59</v>
      </c>
      <c r="C38" s="16">
        <v>0</v>
      </c>
      <c r="D38" s="14"/>
      <c r="E38" s="16">
        <v>2869295010</v>
      </c>
      <c r="F38" s="14"/>
      <c r="G38" s="16">
        <v>0</v>
      </c>
      <c r="H38" s="14"/>
      <c r="I38" s="16">
        <f t="shared" si="0"/>
        <v>2869295010</v>
      </c>
      <c r="J38" s="14"/>
      <c r="K38" s="16">
        <v>0</v>
      </c>
      <c r="L38" s="14"/>
      <c r="M38" s="16">
        <v>3857648251</v>
      </c>
      <c r="N38" s="14"/>
      <c r="O38" s="16">
        <v>0</v>
      </c>
      <c r="P38" s="14"/>
      <c r="Q38" s="16">
        <f t="shared" si="1"/>
        <v>3857648251</v>
      </c>
      <c r="V38" s="28"/>
      <c r="X38" s="28"/>
    </row>
    <row r="39" spans="1:24" ht="21" x14ac:dyDescent="0.55000000000000004">
      <c r="A39" s="12" t="s">
        <v>62</v>
      </c>
      <c r="C39" s="16">
        <v>0</v>
      </c>
      <c r="D39" s="14"/>
      <c r="E39" s="16">
        <v>46576195</v>
      </c>
      <c r="F39" s="14"/>
      <c r="G39" s="16">
        <v>0</v>
      </c>
      <c r="H39" s="14"/>
      <c r="I39" s="16">
        <f t="shared" si="0"/>
        <v>46576195</v>
      </c>
      <c r="J39" s="14"/>
      <c r="K39" s="16">
        <v>0</v>
      </c>
      <c r="L39" s="14"/>
      <c r="M39" s="16">
        <v>60858393</v>
      </c>
      <c r="N39" s="14"/>
      <c r="O39" s="16">
        <v>0</v>
      </c>
      <c r="P39" s="14"/>
      <c r="Q39" s="16">
        <f t="shared" si="1"/>
        <v>60858393</v>
      </c>
      <c r="V39" s="28"/>
      <c r="X39" s="28"/>
    </row>
    <row r="40" spans="1:24" ht="21" x14ac:dyDescent="0.55000000000000004">
      <c r="A40" s="12" t="s">
        <v>267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f t="shared" si="0"/>
        <v>0</v>
      </c>
      <c r="K40" s="16">
        <v>40000000000</v>
      </c>
      <c r="M40" s="16">
        <v>0</v>
      </c>
      <c r="O40" s="16">
        <v>0</v>
      </c>
      <c r="Q40" s="16">
        <f>K40+M40+O40</f>
        <v>40000000000</v>
      </c>
      <c r="V40" s="28"/>
      <c r="X40" s="28"/>
    </row>
    <row r="41" spans="1:24" ht="21" x14ac:dyDescent="0.55000000000000004">
      <c r="A41" s="12" t="s">
        <v>265</v>
      </c>
      <c r="C41" s="16">
        <v>5646666660</v>
      </c>
      <c r="E41" s="16">
        <v>0</v>
      </c>
      <c r="G41" s="16">
        <v>0</v>
      </c>
      <c r="I41" s="16">
        <f t="shared" si="0"/>
        <v>5646666660</v>
      </c>
      <c r="K41" s="16">
        <v>8469999990</v>
      </c>
      <c r="M41" s="16">
        <v>0</v>
      </c>
      <c r="O41" s="16">
        <v>0</v>
      </c>
      <c r="Q41" s="16">
        <f t="shared" si="1"/>
        <v>8469999990</v>
      </c>
      <c r="V41" s="28"/>
      <c r="X41" s="28"/>
    </row>
    <row r="42" spans="1:24" ht="21.75" thickBot="1" x14ac:dyDescent="0.6">
      <c r="A42" s="12" t="s">
        <v>266</v>
      </c>
      <c r="C42" s="16">
        <v>256649400</v>
      </c>
      <c r="E42" s="16">
        <v>0</v>
      </c>
      <c r="G42" s="16">
        <v>0</v>
      </c>
      <c r="I42" s="16">
        <f t="shared" si="0"/>
        <v>256649400</v>
      </c>
      <c r="K42" s="16">
        <v>1043707560</v>
      </c>
      <c r="M42" s="16">
        <v>0</v>
      </c>
      <c r="O42" s="16">
        <v>0</v>
      </c>
      <c r="Q42" s="16">
        <f t="shared" si="1"/>
        <v>1043707560</v>
      </c>
      <c r="V42" s="28"/>
      <c r="X42" s="28"/>
    </row>
    <row r="43" spans="1:24" ht="21.75" thickBot="1" x14ac:dyDescent="0.6">
      <c r="A43" s="12"/>
      <c r="C43" s="18">
        <f>SUM(C8:C42)</f>
        <v>511635791131</v>
      </c>
      <c r="D43" s="14"/>
      <c r="E43" s="18">
        <f>SUM(E8:E42)</f>
        <v>111975347822</v>
      </c>
      <c r="F43" s="14"/>
      <c r="G43" s="18">
        <f>SUM(G8:G42)</f>
        <v>26980854166</v>
      </c>
      <c r="H43" s="14"/>
      <c r="I43" s="18">
        <f>SUM(I8:I42)</f>
        <v>650591993119</v>
      </c>
      <c r="J43" s="14"/>
      <c r="K43" s="18">
        <f>SUM(K8:K42)</f>
        <v>1009801346472</v>
      </c>
      <c r="L43" s="14"/>
      <c r="M43" s="18">
        <f>SUM(M8:M42)</f>
        <v>146215809866</v>
      </c>
      <c r="N43" s="14"/>
      <c r="O43" s="18">
        <f>SUM(O8:O42)</f>
        <v>39323959986</v>
      </c>
      <c r="P43" s="14"/>
      <c r="Q43" s="18">
        <f>SUM(Q8:Q42)</f>
        <v>1195341116324</v>
      </c>
    </row>
    <row r="44" spans="1:24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57"/>
  <sheetViews>
    <sheetView rightToLeft="1" topLeftCell="A48" workbookViewId="0">
      <selection activeCell="E14" sqref="E14"/>
    </sheetView>
  </sheetViews>
  <sheetFormatPr defaultRowHeight="18.75" x14ac:dyDescent="0.25"/>
  <cols>
    <col min="1" max="1" width="25.5703125" style="4" bestFit="1" customWidth="1"/>
    <col min="2" max="2" width="1" style="4" customWidth="1"/>
    <col min="3" max="3" width="31" style="4" customWidth="1"/>
    <col min="4" max="4" width="1" style="4" customWidth="1"/>
    <col min="5" max="5" width="21.28515625" style="4" customWidth="1"/>
    <col min="6" max="6" width="1" style="4" customWidth="1"/>
    <col min="7" max="7" width="21.28515625" style="4" customWidth="1"/>
    <col min="8" max="8" width="1" style="4" customWidth="1"/>
    <col min="9" max="9" width="21.28515625" style="4" customWidth="1"/>
    <col min="10" max="10" width="1" style="4" customWidth="1"/>
    <col min="11" max="11" width="21.28515625" style="4" customWidth="1"/>
    <col min="12" max="12" width="1" style="4" customWidth="1"/>
    <col min="13" max="13" width="9.140625" style="4" customWidth="1"/>
    <col min="14" max="16384" width="9.140625" style="4"/>
  </cols>
  <sheetData>
    <row r="2" spans="1:11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</row>
    <row r="3" spans="1:11" ht="26.25" x14ac:dyDescent="0.25">
      <c r="A3" s="31" t="s">
        <v>209</v>
      </c>
      <c r="B3" s="31" t="s">
        <v>209</v>
      </c>
      <c r="C3" s="31" t="s">
        <v>209</v>
      </c>
      <c r="D3" s="31" t="s">
        <v>209</v>
      </c>
      <c r="E3" s="31" t="s">
        <v>209</v>
      </c>
      <c r="F3" s="31" t="s">
        <v>209</v>
      </c>
      <c r="G3" s="31" t="s">
        <v>209</v>
      </c>
      <c r="H3" s="31" t="s">
        <v>209</v>
      </c>
      <c r="I3" s="31" t="s">
        <v>209</v>
      </c>
      <c r="J3" s="31" t="s">
        <v>209</v>
      </c>
      <c r="K3" s="31" t="s">
        <v>209</v>
      </c>
    </row>
    <row r="4" spans="1:11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</row>
    <row r="6" spans="1:11" ht="26.25" x14ac:dyDescent="0.25">
      <c r="A6" s="30" t="s">
        <v>238</v>
      </c>
      <c r="B6" s="30" t="s">
        <v>238</v>
      </c>
      <c r="C6" s="30" t="s">
        <v>238</v>
      </c>
      <c r="E6" s="30" t="s">
        <v>211</v>
      </c>
      <c r="F6" s="30" t="s">
        <v>211</v>
      </c>
      <c r="G6" s="30" t="s">
        <v>211</v>
      </c>
      <c r="I6" s="30" t="s">
        <v>212</v>
      </c>
      <c r="J6" s="30" t="s">
        <v>212</v>
      </c>
      <c r="K6" s="30" t="s">
        <v>212</v>
      </c>
    </row>
    <row r="7" spans="1:11" ht="69.75" customHeight="1" x14ac:dyDescent="0.25">
      <c r="A7" s="30" t="s">
        <v>239</v>
      </c>
      <c r="C7" s="30" t="s">
        <v>147</v>
      </c>
      <c r="E7" s="34" t="s">
        <v>240</v>
      </c>
      <c r="F7" s="24"/>
      <c r="G7" s="34" t="s">
        <v>241</v>
      </c>
      <c r="H7" s="24"/>
      <c r="I7" s="34" t="s">
        <v>240</v>
      </c>
      <c r="J7" s="24"/>
      <c r="K7" s="34" t="s">
        <v>241</v>
      </c>
    </row>
    <row r="8" spans="1:11" ht="21" x14ac:dyDescent="0.25">
      <c r="A8" s="22" t="s">
        <v>225</v>
      </c>
      <c r="C8" s="4" t="s">
        <v>242</v>
      </c>
      <c r="E8" s="5">
        <v>0</v>
      </c>
      <c r="G8" s="9">
        <f>+E8/$E$56</f>
        <v>0</v>
      </c>
      <c r="I8" s="5">
        <v>349067</v>
      </c>
      <c r="K8" s="9">
        <f>+I8/$I$56</f>
        <v>2.2441956597810791E-7</v>
      </c>
    </row>
    <row r="9" spans="1:11" ht="21" x14ac:dyDescent="0.25">
      <c r="A9" s="22" t="s">
        <v>225</v>
      </c>
      <c r="C9" s="4" t="s">
        <v>243</v>
      </c>
      <c r="E9" s="5">
        <v>0</v>
      </c>
      <c r="G9" s="9">
        <f t="shared" ref="G9:G55" si="0">+E9/$E$56</f>
        <v>0</v>
      </c>
      <c r="I9" s="5">
        <v>190000</v>
      </c>
      <c r="K9" s="9">
        <f t="shared" ref="K9:K55" si="1">+I9/$I$56</f>
        <v>1.221533904260228E-7</v>
      </c>
    </row>
    <row r="10" spans="1:11" ht="21" x14ac:dyDescent="0.25">
      <c r="A10" s="22" t="s">
        <v>226</v>
      </c>
      <c r="C10" s="4" t="s">
        <v>244</v>
      </c>
      <c r="E10" s="5">
        <v>0</v>
      </c>
      <c r="G10" s="9">
        <f t="shared" si="0"/>
        <v>0</v>
      </c>
      <c r="I10" s="5">
        <v>1292751592</v>
      </c>
      <c r="K10" s="9">
        <f t="shared" si="1"/>
        <v>8.3112626284967655E-4</v>
      </c>
    </row>
    <row r="11" spans="1:11" ht="21" x14ac:dyDescent="0.25">
      <c r="A11" s="22" t="s">
        <v>227</v>
      </c>
      <c r="C11" s="4" t="s">
        <v>245</v>
      </c>
      <c r="E11" s="5">
        <v>0</v>
      </c>
      <c r="G11" s="9">
        <f t="shared" si="0"/>
        <v>0</v>
      </c>
      <c r="I11" s="5">
        <v>201441</v>
      </c>
      <c r="K11" s="9">
        <f t="shared" si="1"/>
        <v>1.2950895326741295E-7</v>
      </c>
    </row>
    <row r="12" spans="1:11" ht="21" x14ac:dyDescent="0.25">
      <c r="A12" s="22" t="s">
        <v>152</v>
      </c>
      <c r="C12" s="4" t="s">
        <v>153</v>
      </c>
      <c r="E12" s="5">
        <v>2379</v>
      </c>
      <c r="G12" s="9">
        <f t="shared" si="0"/>
        <v>2.4156345323207458E-9</v>
      </c>
      <c r="I12" s="5">
        <v>8807628</v>
      </c>
      <c r="K12" s="9">
        <f t="shared" si="1"/>
        <v>5.6625348516377386E-6</v>
      </c>
    </row>
    <row r="13" spans="1:11" ht="21" x14ac:dyDescent="0.25">
      <c r="A13" s="22" t="s">
        <v>152</v>
      </c>
      <c r="C13" s="4" t="s">
        <v>246</v>
      </c>
      <c r="E13" s="5">
        <v>0</v>
      </c>
      <c r="G13" s="9">
        <f t="shared" si="0"/>
        <v>0</v>
      </c>
      <c r="I13" s="5">
        <v>10476072456</v>
      </c>
      <c r="K13" s="9">
        <f t="shared" si="1"/>
        <v>6.7351987834161665E-3</v>
      </c>
    </row>
    <row r="14" spans="1:11" ht="21" x14ac:dyDescent="0.25">
      <c r="A14" s="22" t="s">
        <v>155</v>
      </c>
      <c r="C14" s="4" t="s">
        <v>156</v>
      </c>
      <c r="E14" s="5">
        <v>80856</v>
      </c>
      <c r="G14" s="9">
        <f t="shared" si="0"/>
        <v>8.2101112124979497E-8</v>
      </c>
      <c r="I14" s="5">
        <v>573694</v>
      </c>
      <c r="K14" s="9">
        <f t="shared" si="1"/>
        <v>3.6883509035298276E-7</v>
      </c>
    </row>
    <row r="15" spans="1:11" ht="21" x14ac:dyDescent="0.25">
      <c r="A15" s="22" t="s">
        <v>155</v>
      </c>
      <c r="C15" s="4" t="s">
        <v>247</v>
      </c>
      <c r="E15" s="5">
        <v>0</v>
      </c>
      <c r="G15" s="9">
        <f t="shared" si="0"/>
        <v>0</v>
      </c>
      <c r="I15" s="5">
        <v>9767383766</v>
      </c>
      <c r="K15" s="9">
        <f t="shared" si="1"/>
        <v>6.2795739084683944E-3</v>
      </c>
    </row>
    <row r="16" spans="1:11" ht="21" x14ac:dyDescent="0.25">
      <c r="A16" s="22" t="s">
        <v>157</v>
      </c>
      <c r="C16" s="4" t="s">
        <v>158</v>
      </c>
      <c r="E16" s="5">
        <v>2103932927</v>
      </c>
      <c r="G16" s="9">
        <f t="shared" si="0"/>
        <v>2.1363316654677859E-3</v>
      </c>
      <c r="I16" s="5">
        <v>17727266992</v>
      </c>
      <c r="K16" s="9">
        <f t="shared" si="1"/>
        <v>1.1397082979263805E-2</v>
      </c>
    </row>
    <row r="17" spans="1:11" ht="21" x14ac:dyDescent="0.25">
      <c r="A17" s="22" t="s">
        <v>157</v>
      </c>
      <c r="C17" s="4" t="s">
        <v>160</v>
      </c>
      <c r="E17" s="5">
        <v>1293725202</v>
      </c>
      <c r="G17" s="9">
        <f t="shared" si="0"/>
        <v>1.3136474456850915E-3</v>
      </c>
      <c r="I17" s="5">
        <v>10835109269</v>
      </c>
      <c r="K17" s="9">
        <f t="shared" si="1"/>
        <v>6.966028067604082E-3</v>
      </c>
    </row>
    <row r="18" spans="1:11" ht="21" x14ac:dyDescent="0.25">
      <c r="A18" s="22" t="s">
        <v>152</v>
      </c>
      <c r="C18" s="4" t="s">
        <v>248</v>
      </c>
      <c r="E18" s="5">
        <v>0</v>
      </c>
      <c r="G18" s="9">
        <f t="shared" si="0"/>
        <v>0</v>
      </c>
      <c r="I18" s="5">
        <v>8334942725</v>
      </c>
      <c r="K18" s="9">
        <f t="shared" si="1"/>
        <v>5.3586395413971755E-3</v>
      </c>
    </row>
    <row r="19" spans="1:11" ht="21" x14ac:dyDescent="0.25">
      <c r="A19" s="22" t="s">
        <v>167</v>
      </c>
      <c r="C19" s="4" t="s">
        <v>249</v>
      </c>
      <c r="E19" s="5">
        <v>0</v>
      </c>
      <c r="G19" s="9">
        <f t="shared" si="0"/>
        <v>0</v>
      </c>
      <c r="I19" s="5">
        <v>7733606557</v>
      </c>
      <c r="K19" s="9">
        <f t="shared" si="1"/>
        <v>4.9720329534656367E-3</v>
      </c>
    </row>
    <row r="20" spans="1:11" ht="21" x14ac:dyDescent="0.25">
      <c r="A20" s="22" t="s">
        <v>152</v>
      </c>
      <c r="C20" s="4" t="s">
        <v>250</v>
      </c>
      <c r="E20" s="5">
        <v>0</v>
      </c>
      <c r="G20" s="9">
        <f t="shared" si="0"/>
        <v>0</v>
      </c>
      <c r="I20" s="5">
        <v>1008333327</v>
      </c>
      <c r="K20" s="9">
        <f t="shared" si="1"/>
        <v>6.4827018196106064E-4</v>
      </c>
    </row>
    <row r="21" spans="1:11" ht="21" x14ac:dyDescent="0.25">
      <c r="A21" s="22" t="s">
        <v>162</v>
      </c>
      <c r="C21" s="4" t="s">
        <v>163</v>
      </c>
      <c r="E21" s="5">
        <v>25713</v>
      </c>
      <c r="G21" s="9">
        <f t="shared" si="0"/>
        <v>2.6108957851855124E-8</v>
      </c>
      <c r="I21" s="5">
        <v>47580</v>
      </c>
      <c r="K21" s="9">
        <f t="shared" si="1"/>
        <v>3.0589780613000868E-8</v>
      </c>
    </row>
    <row r="22" spans="1:11" ht="21" x14ac:dyDescent="0.25">
      <c r="A22" s="22" t="s">
        <v>162</v>
      </c>
      <c r="C22" s="4" t="s">
        <v>251</v>
      </c>
      <c r="E22" s="5">
        <v>0</v>
      </c>
      <c r="G22" s="9">
        <f t="shared" si="0"/>
        <v>0</v>
      </c>
      <c r="I22" s="5">
        <v>2943442623</v>
      </c>
      <c r="K22" s="9">
        <f t="shared" si="1"/>
        <v>1.8923762943363982E-3</v>
      </c>
    </row>
    <row r="23" spans="1:11" ht="21" x14ac:dyDescent="0.25">
      <c r="A23" s="22" t="s">
        <v>162</v>
      </c>
      <c r="C23" s="4" t="s">
        <v>252</v>
      </c>
      <c r="E23" s="5">
        <v>0</v>
      </c>
      <c r="G23" s="9">
        <f t="shared" si="0"/>
        <v>0</v>
      </c>
      <c r="I23" s="5">
        <v>1785245900</v>
      </c>
      <c r="K23" s="9">
        <f t="shared" si="1"/>
        <v>1.1477570496271393E-3</v>
      </c>
    </row>
    <row r="24" spans="1:11" ht="21" x14ac:dyDescent="0.25">
      <c r="A24" s="22" t="s">
        <v>164</v>
      </c>
      <c r="C24" s="4" t="s">
        <v>165</v>
      </c>
      <c r="E24" s="5">
        <v>2858</v>
      </c>
      <c r="G24" s="9">
        <f t="shared" si="0"/>
        <v>2.9020107160036538E-9</v>
      </c>
      <c r="I24" s="5">
        <v>490353</v>
      </c>
      <c r="K24" s="9">
        <f t="shared" si="1"/>
        <v>3.1525411292406086E-7</v>
      </c>
    </row>
    <row r="25" spans="1:11" ht="21" x14ac:dyDescent="0.25">
      <c r="A25" s="22" t="s">
        <v>157</v>
      </c>
      <c r="C25" s="4" t="s">
        <v>166</v>
      </c>
      <c r="E25" s="5">
        <v>1901385</v>
      </c>
      <c r="G25" s="9">
        <f t="shared" si="0"/>
        <v>1.9306646764340821E-6</v>
      </c>
      <c r="I25" s="5">
        <v>1973182</v>
      </c>
      <c r="K25" s="9">
        <f t="shared" si="1"/>
        <v>1.2685835327768448E-6</v>
      </c>
    </row>
    <row r="26" spans="1:11" ht="21" x14ac:dyDescent="0.25">
      <c r="A26" s="22" t="s">
        <v>167</v>
      </c>
      <c r="C26" s="4" t="s">
        <v>168</v>
      </c>
      <c r="E26" s="5">
        <v>15012521311</v>
      </c>
      <c r="G26" s="9">
        <f t="shared" si="0"/>
        <v>1.5243701091236956E-2</v>
      </c>
      <c r="I26" s="5">
        <v>75022365440</v>
      </c>
      <c r="K26" s="9">
        <f t="shared" si="1"/>
        <v>4.8232822611979365E-2</v>
      </c>
    </row>
    <row r="27" spans="1:11" ht="21" x14ac:dyDescent="0.25">
      <c r="A27" s="22" t="s">
        <v>162</v>
      </c>
      <c r="C27" s="4" t="s">
        <v>253</v>
      </c>
      <c r="E27" s="5">
        <v>0</v>
      </c>
      <c r="G27" s="9">
        <f t="shared" si="0"/>
        <v>0</v>
      </c>
      <c r="I27" s="5">
        <v>13094262295</v>
      </c>
      <c r="K27" s="9">
        <f t="shared" si="1"/>
        <v>8.4184659708520237E-3</v>
      </c>
    </row>
    <row r="28" spans="1:11" ht="21" x14ac:dyDescent="0.25">
      <c r="A28" s="22" t="s">
        <v>157</v>
      </c>
      <c r="C28" s="4" t="s">
        <v>170</v>
      </c>
      <c r="E28" s="5">
        <v>25449883971</v>
      </c>
      <c r="G28" s="9">
        <f t="shared" si="0"/>
        <v>2.5841790064692657E-2</v>
      </c>
      <c r="I28" s="5">
        <v>67568680270</v>
      </c>
      <c r="K28" s="9">
        <f t="shared" si="1"/>
        <v>4.3440754639960069E-2</v>
      </c>
    </row>
    <row r="29" spans="1:11" ht="21" x14ac:dyDescent="0.25">
      <c r="A29" s="22" t="s">
        <v>152</v>
      </c>
      <c r="C29" s="4" t="s">
        <v>171</v>
      </c>
      <c r="E29" s="5">
        <v>8218032805</v>
      </c>
      <c r="G29" s="9">
        <f t="shared" si="0"/>
        <v>8.3445833675925701E-3</v>
      </c>
      <c r="I29" s="5">
        <v>50802732235</v>
      </c>
      <c r="K29" s="9">
        <f t="shared" si="1"/>
        <v>3.2661715712687625E-2</v>
      </c>
    </row>
    <row r="30" spans="1:11" ht="21" x14ac:dyDescent="0.25">
      <c r="A30" s="22" t="s">
        <v>172</v>
      </c>
      <c r="C30" s="4" t="s">
        <v>173</v>
      </c>
      <c r="E30" s="5">
        <v>21666666698</v>
      </c>
      <c r="G30" s="9">
        <f t="shared" si="0"/>
        <v>2.2000314533826275E-2</v>
      </c>
      <c r="I30" s="5">
        <v>55737704916</v>
      </c>
      <c r="K30" s="9">
        <f t="shared" si="1"/>
        <v>3.5834471737129468E-2</v>
      </c>
    </row>
    <row r="31" spans="1:11" ht="21" x14ac:dyDescent="0.25">
      <c r="A31" s="22" t="s">
        <v>174</v>
      </c>
      <c r="C31" s="4" t="s">
        <v>176</v>
      </c>
      <c r="E31" s="5">
        <v>15491803278</v>
      </c>
      <c r="G31" s="9">
        <f t="shared" si="0"/>
        <v>1.5730363583966595E-2</v>
      </c>
      <c r="I31" s="5">
        <v>36885245900</v>
      </c>
      <c r="K31" s="9">
        <f t="shared" si="1"/>
        <v>2.3713988649381876E-2</v>
      </c>
    </row>
    <row r="32" spans="1:11" ht="21" x14ac:dyDescent="0.25">
      <c r="A32" s="22" t="s">
        <v>157</v>
      </c>
      <c r="C32" s="4" t="s">
        <v>177</v>
      </c>
      <c r="E32" s="5">
        <v>23865184519</v>
      </c>
      <c r="G32" s="9">
        <f t="shared" si="0"/>
        <v>2.4232687618454339E-2</v>
      </c>
      <c r="I32" s="5">
        <v>46050976847</v>
      </c>
      <c r="K32" s="9">
        <f t="shared" si="1"/>
        <v>2.9606752391006987E-2</v>
      </c>
    </row>
    <row r="33" spans="1:11" ht="21" x14ac:dyDescent="0.25">
      <c r="A33" s="22" t="s">
        <v>178</v>
      </c>
      <c r="C33" s="4" t="s">
        <v>179</v>
      </c>
      <c r="E33" s="5">
        <v>17964754119</v>
      </c>
      <c r="G33" s="9">
        <f t="shared" si="0"/>
        <v>1.8241395718582496E-2</v>
      </c>
      <c r="I33" s="5">
        <v>40150546447</v>
      </c>
      <c r="K33" s="9">
        <f t="shared" si="1"/>
        <v>2.5813291452413439E-2</v>
      </c>
    </row>
    <row r="34" spans="1:11" ht="21" x14ac:dyDescent="0.25">
      <c r="A34" s="22" t="s">
        <v>172</v>
      </c>
      <c r="C34" s="4" t="s">
        <v>180</v>
      </c>
      <c r="E34" s="5">
        <v>35901639360</v>
      </c>
      <c r="G34" s="9">
        <f t="shared" si="0"/>
        <v>3.6454493402665697E-2</v>
      </c>
      <c r="I34" s="5">
        <v>78688524591</v>
      </c>
      <c r="K34" s="9">
        <f t="shared" si="1"/>
        <v>5.0589842454800631E-2</v>
      </c>
    </row>
    <row r="35" spans="1:11" ht="21" x14ac:dyDescent="0.25">
      <c r="A35" s="22" t="s">
        <v>152</v>
      </c>
      <c r="C35" s="4" t="s">
        <v>181</v>
      </c>
      <c r="E35" s="5">
        <v>35713114766</v>
      </c>
      <c r="G35" s="9">
        <f t="shared" si="0"/>
        <v>3.6263065693771981E-2</v>
      </c>
      <c r="I35" s="5">
        <v>73745901638</v>
      </c>
      <c r="K35" s="9">
        <f t="shared" si="1"/>
        <v>4.7412167974240464E-2</v>
      </c>
    </row>
    <row r="36" spans="1:11" ht="21" x14ac:dyDescent="0.25">
      <c r="A36" s="22" t="s">
        <v>182</v>
      </c>
      <c r="C36" s="4" t="s">
        <v>183</v>
      </c>
      <c r="E36" s="5">
        <v>23237704917</v>
      </c>
      <c r="G36" s="9">
        <f t="shared" si="0"/>
        <v>2.3595545375949892E-2</v>
      </c>
      <c r="I36" s="5">
        <v>49795081965</v>
      </c>
      <c r="K36" s="9">
        <f t="shared" si="1"/>
        <v>3.2013884676665536E-2</v>
      </c>
    </row>
    <row r="37" spans="1:11" ht="21" x14ac:dyDescent="0.25">
      <c r="A37" s="22" t="s">
        <v>157</v>
      </c>
      <c r="C37" s="4" t="s">
        <v>184</v>
      </c>
      <c r="E37" s="5">
        <v>47730369039</v>
      </c>
      <c r="G37" s="9">
        <f t="shared" si="0"/>
        <v>4.8465375237924074E-2</v>
      </c>
      <c r="I37" s="5">
        <v>82593757005</v>
      </c>
      <c r="K37" s="9">
        <f t="shared" si="1"/>
        <v>5.3100565506230636E-2</v>
      </c>
    </row>
    <row r="38" spans="1:11" ht="21" x14ac:dyDescent="0.25">
      <c r="A38" s="22" t="s">
        <v>185</v>
      </c>
      <c r="C38" s="4" t="s">
        <v>186</v>
      </c>
      <c r="E38" s="5">
        <v>44262295080</v>
      </c>
      <c r="G38" s="9">
        <f t="shared" si="0"/>
        <v>4.4943895954190273E-2</v>
      </c>
      <c r="I38" s="5">
        <v>76721311472</v>
      </c>
      <c r="K38" s="9">
        <f t="shared" si="1"/>
        <v>4.9325096390714307E-2</v>
      </c>
    </row>
    <row r="39" spans="1:11" ht="21" x14ac:dyDescent="0.25">
      <c r="A39" s="22" t="s">
        <v>178</v>
      </c>
      <c r="C39" s="4" t="s">
        <v>187</v>
      </c>
      <c r="E39" s="5">
        <v>81688524586</v>
      </c>
      <c r="G39" s="9">
        <f t="shared" si="0"/>
        <v>8.294645686602517E-2</v>
      </c>
      <c r="I39" s="5">
        <v>151415300540</v>
      </c>
      <c r="K39" s="9">
        <f t="shared" si="1"/>
        <v>9.7346801701769486E-2</v>
      </c>
    </row>
    <row r="40" spans="1:11" ht="21" x14ac:dyDescent="0.25">
      <c r="A40" s="22" t="s">
        <v>152</v>
      </c>
      <c r="C40" s="4" t="s">
        <v>188</v>
      </c>
      <c r="E40" s="5">
        <v>45956284137</v>
      </c>
      <c r="G40" s="9">
        <f t="shared" si="0"/>
        <v>4.6663970970357842E-2</v>
      </c>
      <c r="I40" s="5">
        <v>45956284137</v>
      </c>
      <c r="K40" s="9">
        <f t="shared" si="1"/>
        <v>2.954587325640105E-2</v>
      </c>
    </row>
    <row r="41" spans="1:11" ht="21" x14ac:dyDescent="0.25">
      <c r="A41" s="22" t="s">
        <v>152</v>
      </c>
      <c r="C41" s="4" t="s">
        <v>189</v>
      </c>
      <c r="E41" s="5">
        <v>59426229500</v>
      </c>
      <c r="G41" s="9">
        <f t="shared" si="0"/>
        <v>6.0341341784706945E-2</v>
      </c>
      <c r="I41" s="5">
        <v>59426229500</v>
      </c>
      <c r="K41" s="9">
        <f t="shared" si="1"/>
        <v>3.8205870598210179E-2</v>
      </c>
    </row>
    <row r="42" spans="1:11" ht="21" x14ac:dyDescent="0.25">
      <c r="A42" s="22" t="s">
        <v>172</v>
      </c>
      <c r="C42" s="4" t="s">
        <v>190</v>
      </c>
      <c r="E42" s="5">
        <v>38032786872</v>
      </c>
      <c r="G42" s="9">
        <f t="shared" si="0"/>
        <v>3.8618458734089249E-2</v>
      </c>
      <c r="I42" s="5">
        <v>38032786872</v>
      </c>
      <c r="K42" s="9">
        <f t="shared" si="1"/>
        <v>2.4451757177711211E-2</v>
      </c>
    </row>
    <row r="43" spans="1:11" ht="21" x14ac:dyDescent="0.25">
      <c r="A43" s="22" t="s">
        <v>191</v>
      </c>
      <c r="C43" s="4" t="s">
        <v>192</v>
      </c>
      <c r="E43" s="5">
        <v>33934426228</v>
      </c>
      <c r="G43" s="9">
        <f t="shared" si="0"/>
        <v>3.4456986898212541E-2</v>
      </c>
      <c r="I43" s="5">
        <v>33934426228</v>
      </c>
      <c r="K43" s="9">
        <f t="shared" si="1"/>
        <v>2.1816869557431326E-2</v>
      </c>
    </row>
    <row r="44" spans="1:11" ht="21" x14ac:dyDescent="0.25">
      <c r="A44" s="22" t="s">
        <v>193</v>
      </c>
      <c r="C44" s="4" t="s">
        <v>194</v>
      </c>
      <c r="E44" s="5">
        <v>60218579233</v>
      </c>
      <c r="G44" s="9">
        <f t="shared" si="0"/>
        <v>6.1145893014933894E-2</v>
      </c>
      <c r="I44" s="5">
        <v>60218579233</v>
      </c>
      <c r="K44" s="9">
        <f t="shared" si="1"/>
        <v>3.8715282210258092E-2</v>
      </c>
    </row>
    <row r="45" spans="1:11" ht="21" x14ac:dyDescent="0.25">
      <c r="A45" s="22" t="s">
        <v>152</v>
      </c>
      <c r="C45" s="4" t="s">
        <v>195</v>
      </c>
      <c r="E45" s="5">
        <v>45163934420</v>
      </c>
      <c r="G45" s="9">
        <f t="shared" si="0"/>
        <v>4.5859419756377279E-2</v>
      </c>
      <c r="I45" s="5">
        <v>45163934420</v>
      </c>
      <c r="K45" s="9">
        <f t="shared" si="1"/>
        <v>2.9036461654639734E-2</v>
      </c>
    </row>
    <row r="46" spans="1:11" ht="21" x14ac:dyDescent="0.25">
      <c r="A46" s="22" t="s">
        <v>196</v>
      </c>
      <c r="C46" s="4" t="s">
        <v>197</v>
      </c>
      <c r="E46" s="5">
        <v>71311475394</v>
      </c>
      <c r="G46" s="9">
        <f t="shared" si="0"/>
        <v>7.2409610135555941E-2</v>
      </c>
      <c r="I46" s="5">
        <v>71311475394</v>
      </c>
      <c r="K46" s="9">
        <f t="shared" si="1"/>
        <v>4.5847044713994735E-2</v>
      </c>
    </row>
    <row r="47" spans="1:11" ht="21" x14ac:dyDescent="0.25">
      <c r="A47" s="22" t="s">
        <v>198</v>
      </c>
      <c r="C47" s="4" t="s">
        <v>199</v>
      </c>
      <c r="E47" s="5">
        <v>39836065572</v>
      </c>
      <c r="G47" s="9">
        <f t="shared" si="0"/>
        <v>4.0449506358771245E-2</v>
      </c>
      <c r="I47" s="5">
        <v>39836065572</v>
      </c>
      <c r="K47" s="9">
        <f t="shared" si="1"/>
        <v>2.5611107741332427E-2</v>
      </c>
    </row>
    <row r="48" spans="1:11" ht="21" x14ac:dyDescent="0.25">
      <c r="A48" s="22" t="s">
        <v>193</v>
      </c>
      <c r="C48" s="4" t="s">
        <v>200</v>
      </c>
      <c r="E48" s="5">
        <v>20204918030</v>
      </c>
      <c r="G48" s="9">
        <f t="shared" si="0"/>
        <v>2.0516056206800359E-2</v>
      </c>
      <c r="I48" s="5">
        <v>20204918030</v>
      </c>
      <c r="K48" s="9">
        <f t="shared" si="1"/>
        <v>1.2989996003391461E-2</v>
      </c>
    </row>
    <row r="49" spans="1:11" ht="21" x14ac:dyDescent="0.25">
      <c r="A49" s="22" t="s">
        <v>196</v>
      </c>
      <c r="C49" s="4" t="s">
        <v>201</v>
      </c>
      <c r="E49" s="5">
        <v>59426229495</v>
      </c>
      <c r="G49" s="9">
        <f t="shared" si="0"/>
        <v>6.0341341779629944E-2</v>
      </c>
      <c r="I49" s="5">
        <v>59426229495</v>
      </c>
      <c r="K49" s="9">
        <f t="shared" si="1"/>
        <v>3.8205870594995618E-2</v>
      </c>
    </row>
    <row r="50" spans="1:11" ht="21" x14ac:dyDescent="0.25">
      <c r="A50" s="22" t="s">
        <v>172</v>
      </c>
      <c r="C50" s="4" t="s">
        <v>202</v>
      </c>
      <c r="E50" s="5">
        <v>59426229495</v>
      </c>
      <c r="G50" s="9">
        <f t="shared" si="0"/>
        <v>6.0341341779629944E-2</v>
      </c>
      <c r="I50" s="5">
        <v>59426229495</v>
      </c>
      <c r="K50" s="9">
        <f t="shared" si="1"/>
        <v>3.8205870594995618E-2</v>
      </c>
    </row>
    <row r="51" spans="1:11" ht="21" x14ac:dyDescent="0.25">
      <c r="A51" s="22" t="s">
        <v>152</v>
      </c>
      <c r="C51" s="4" t="s">
        <v>203</v>
      </c>
      <c r="E51" s="5">
        <v>38032786884</v>
      </c>
      <c r="G51" s="9">
        <f t="shared" si="0"/>
        <v>3.8618458746274037E-2</v>
      </c>
      <c r="I51" s="5">
        <v>38032786884</v>
      </c>
      <c r="K51" s="9">
        <f t="shared" si="1"/>
        <v>2.4451757185426165E-2</v>
      </c>
    </row>
    <row r="52" spans="1:11" ht="21" x14ac:dyDescent="0.25">
      <c r="A52" s="22" t="s">
        <v>157</v>
      </c>
      <c r="C52" s="4" t="s">
        <v>204</v>
      </c>
      <c r="E52" s="5">
        <v>3961748630</v>
      </c>
      <c r="G52" s="9">
        <f t="shared" si="0"/>
        <v>4.0227561155957992E-3</v>
      </c>
      <c r="I52" s="5">
        <v>3961748630</v>
      </c>
      <c r="K52" s="9">
        <f t="shared" si="1"/>
        <v>2.5470580377376364E-3</v>
      </c>
    </row>
    <row r="53" spans="1:11" ht="21" x14ac:dyDescent="0.25">
      <c r="A53" s="22" t="s">
        <v>205</v>
      </c>
      <c r="C53" s="4" t="s">
        <v>206</v>
      </c>
      <c r="E53" s="5">
        <v>5942622950</v>
      </c>
      <c r="G53" s="9">
        <f t="shared" si="0"/>
        <v>6.034134178470694E-3</v>
      </c>
      <c r="I53" s="5">
        <v>5942622950</v>
      </c>
      <c r="K53" s="9">
        <f t="shared" si="1"/>
        <v>3.8205870598210178E-3</v>
      </c>
    </row>
    <row r="54" spans="1:11" ht="21" x14ac:dyDescent="0.25">
      <c r="A54" s="22" t="s">
        <v>157</v>
      </c>
      <c r="C54" s="4" t="s">
        <v>207</v>
      </c>
      <c r="E54" s="5">
        <v>2377049178</v>
      </c>
      <c r="G54" s="9">
        <f t="shared" si="0"/>
        <v>2.4136536693574796E-3</v>
      </c>
      <c r="I54" s="5">
        <v>2377049178</v>
      </c>
      <c r="K54" s="9">
        <f t="shared" si="1"/>
        <v>1.5282348226425819E-3</v>
      </c>
    </row>
    <row r="55" spans="1:11" ht="21.75" thickBot="1" x14ac:dyDescent="0.3">
      <c r="A55" s="22" t="s">
        <v>205</v>
      </c>
      <c r="C55" s="4" t="s">
        <v>208</v>
      </c>
      <c r="E55" s="5">
        <v>1980874316</v>
      </c>
      <c r="G55" s="9">
        <f t="shared" si="0"/>
        <v>2.0113780588132987E-3</v>
      </c>
      <c r="I55" s="5">
        <v>1980874316</v>
      </c>
      <c r="K55" s="9">
        <f t="shared" si="1"/>
        <v>1.2735290195117308E-3</v>
      </c>
    </row>
    <row r="56" spans="1:11" ht="19.5" thickBot="1" x14ac:dyDescent="0.3">
      <c r="A56" s="4" t="s">
        <v>30</v>
      </c>
      <c r="C56" s="4" t="s">
        <v>30</v>
      </c>
      <c r="E56" s="6">
        <f>SUM(E8:E55)</f>
        <v>984834406103</v>
      </c>
      <c r="G56" s="23">
        <f>SUM(G8:G55)</f>
        <v>0.99999999999999978</v>
      </c>
      <c r="I56" s="6">
        <f>SUM(I8:I55)</f>
        <v>1555421420047</v>
      </c>
      <c r="K56" s="23">
        <f>SUM(K8:K55)</f>
        <v>0.99999999999999967</v>
      </c>
    </row>
    <row r="57" spans="1:11" ht="19.5" thickTop="1" x14ac:dyDescent="0.2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5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H7" sqref="H7"/>
    </sheetView>
  </sheetViews>
  <sheetFormatPr defaultRowHeight="18.75" x14ac:dyDescent="0.45"/>
  <cols>
    <col min="1" max="1" width="35.7109375" style="11" bestFit="1" customWidth="1"/>
    <col min="2" max="2" width="1" style="11" customWidth="1"/>
    <col min="3" max="3" width="16" style="11" customWidth="1"/>
    <col min="4" max="4" width="1" style="11" customWidth="1"/>
    <col min="5" max="5" width="21.7109375" style="11" bestFit="1" customWidth="1"/>
    <col min="6" max="6" width="1" style="11" customWidth="1"/>
    <col min="7" max="7" width="9.140625" style="11" customWidth="1"/>
    <col min="8" max="16384" width="9.140625" style="11"/>
  </cols>
  <sheetData>
    <row r="2" spans="1:5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</row>
    <row r="3" spans="1:5" ht="26.25" x14ac:dyDescent="0.45">
      <c r="A3" s="31" t="s">
        <v>209</v>
      </c>
      <c r="B3" s="31" t="s">
        <v>209</v>
      </c>
      <c r="C3" s="31" t="s">
        <v>209</v>
      </c>
      <c r="D3" s="31" t="s">
        <v>209</v>
      </c>
      <c r="E3" s="31" t="s">
        <v>209</v>
      </c>
    </row>
    <row r="4" spans="1:5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</row>
    <row r="5" spans="1:5" ht="26.25" x14ac:dyDescent="0.45">
      <c r="E5" s="27" t="s">
        <v>270</v>
      </c>
    </row>
    <row r="6" spans="1:5" ht="27" thickBot="1" x14ac:dyDescent="0.5">
      <c r="A6" s="30" t="s">
        <v>254</v>
      </c>
      <c r="C6" s="30" t="s">
        <v>211</v>
      </c>
      <c r="D6" s="4"/>
      <c r="E6" s="26" t="s">
        <v>271</v>
      </c>
    </row>
    <row r="7" spans="1:5" ht="27" thickBot="1" x14ac:dyDescent="0.5">
      <c r="A7" s="30" t="s">
        <v>254</v>
      </c>
      <c r="C7" s="30" t="s">
        <v>149</v>
      </c>
      <c r="D7" s="4"/>
      <c r="E7" s="30" t="s">
        <v>149</v>
      </c>
    </row>
    <row r="8" spans="1:5" ht="21" x14ac:dyDescent="0.55000000000000004">
      <c r="A8" s="12" t="s">
        <v>255</v>
      </c>
      <c r="C8" s="5">
        <v>100000</v>
      </c>
      <c r="D8" s="4"/>
      <c r="E8" s="5">
        <v>18694090</v>
      </c>
    </row>
    <row r="9" spans="1:5" ht="21" x14ac:dyDescent="0.55000000000000004">
      <c r="A9" s="12" t="s">
        <v>260</v>
      </c>
      <c r="C9" s="5">
        <v>0</v>
      </c>
      <c r="D9" s="4"/>
      <c r="E9" s="5">
        <v>1204371</v>
      </c>
    </row>
    <row r="10" spans="1:5" x14ac:dyDescent="0.45">
      <c r="A10" s="11" t="s">
        <v>30</v>
      </c>
      <c r="C10" s="6">
        <f>SUM(C8:C9)</f>
        <v>100000</v>
      </c>
      <c r="D10" s="4"/>
      <c r="E10" s="6">
        <f>SUM(E8:E9)</f>
        <v>19898461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I15" sqref="I15"/>
    </sheetView>
  </sheetViews>
  <sheetFormatPr defaultRowHeight="18.75" x14ac:dyDescent="0.45"/>
  <cols>
    <col min="1" max="1" width="31.28515625" style="11" customWidth="1"/>
    <col min="2" max="2" width="1" style="11" customWidth="1"/>
    <col min="3" max="3" width="21" style="11" customWidth="1"/>
    <col min="4" max="4" width="1" style="11" customWidth="1"/>
    <col min="5" max="5" width="15" style="11" customWidth="1"/>
    <col min="6" max="6" width="1" style="11" customWidth="1"/>
    <col min="7" max="7" width="20" style="11" customWidth="1"/>
    <col min="8" max="8" width="1" style="11" customWidth="1"/>
    <col min="9" max="9" width="26" style="11" customWidth="1"/>
    <col min="10" max="10" width="1" style="11" customWidth="1"/>
    <col min="11" max="11" width="21" style="11" customWidth="1"/>
    <col min="12" max="12" width="1" style="11" customWidth="1"/>
    <col min="13" max="13" width="15" style="11" customWidth="1"/>
    <col min="14" max="14" width="1" style="11" customWidth="1"/>
    <col min="15" max="15" width="20" style="11" customWidth="1"/>
    <col min="16" max="16" width="1" style="11" customWidth="1"/>
    <col min="17" max="17" width="26" style="11" customWidth="1"/>
    <col min="18" max="18" width="1" style="11" customWidth="1"/>
    <col min="19" max="19" width="9.140625" style="11" customWidth="1"/>
    <col min="20" max="16384" width="9.140625" style="11"/>
  </cols>
  <sheetData>
    <row r="2" spans="1:17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</row>
    <row r="3" spans="1:17" ht="26.25" x14ac:dyDescent="0.4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</row>
    <row r="4" spans="1:17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</row>
    <row r="6" spans="1:17" ht="26.25" x14ac:dyDescent="0.45">
      <c r="A6" s="30" t="s">
        <v>3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H6" s="30" t="s">
        <v>4</v>
      </c>
      <c r="I6" s="30" t="s">
        <v>4</v>
      </c>
      <c r="K6" s="30" t="s">
        <v>6</v>
      </c>
      <c r="L6" s="30" t="s">
        <v>6</v>
      </c>
      <c r="M6" s="30" t="s">
        <v>6</v>
      </c>
      <c r="N6" s="30" t="s">
        <v>6</v>
      </c>
      <c r="O6" s="30" t="s">
        <v>6</v>
      </c>
      <c r="P6" s="30" t="s">
        <v>6</v>
      </c>
      <c r="Q6" s="30" t="s">
        <v>6</v>
      </c>
    </row>
    <row r="7" spans="1:17" ht="26.25" x14ac:dyDescent="0.45">
      <c r="A7" s="30" t="s">
        <v>3</v>
      </c>
      <c r="C7" s="30" t="s">
        <v>32</v>
      </c>
      <c r="E7" s="30" t="s">
        <v>33</v>
      </c>
      <c r="G7" s="30" t="s">
        <v>34</v>
      </c>
      <c r="I7" s="30" t="s">
        <v>35</v>
      </c>
      <c r="K7" s="30" t="s">
        <v>32</v>
      </c>
      <c r="M7" s="30" t="s">
        <v>33</v>
      </c>
      <c r="O7" s="30" t="s">
        <v>34</v>
      </c>
      <c r="Q7" s="30" t="s">
        <v>35</v>
      </c>
    </row>
    <row r="8" spans="1:17" ht="21" x14ac:dyDescent="0.55000000000000004">
      <c r="A8" s="12" t="s">
        <v>36</v>
      </c>
      <c r="C8" s="5">
        <v>7350000</v>
      </c>
      <c r="D8" s="4"/>
      <c r="E8" s="5">
        <v>6355</v>
      </c>
      <c r="F8" s="4"/>
      <c r="G8" s="4" t="s">
        <v>37</v>
      </c>
      <c r="H8" s="4"/>
      <c r="I8" s="5">
        <v>1</v>
      </c>
      <c r="J8" s="4"/>
      <c r="K8" s="5">
        <v>7350000</v>
      </c>
      <c r="L8" s="4"/>
      <c r="M8" s="5">
        <v>6355</v>
      </c>
      <c r="N8" s="4"/>
      <c r="O8" s="4" t="s">
        <v>37</v>
      </c>
      <c r="P8" s="4"/>
      <c r="Q8" s="5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80F6-8EB2-4472-9C7B-9FA0DD4EFF90}">
  <dimension ref="A2:AA21"/>
  <sheetViews>
    <sheetView rightToLeft="1" topLeftCell="E1" zoomScale="98" zoomScaleNormal="98" workbookViewId="0">
      <selection activeCell="K19" sqref="K19"/>
    </sheetView>
  </sheetViews>
  <sheetFormatPr defaultRowHeight="18.75" x14ac:dyDescent="0.25"/>
  <cols>
    <col min="1" max="1" width="43.28515625" style="2" bestFit="1" customWidth="1"/>
    <col min="2" max="2" width="1" style="2" customWidth="1"/>
    <col min="3" max="3" width="19" style="2" customWidth="1"/>
    <col min="4" max="4" width="1" style="2" customWidth="1"/>
    <col min="5" max="5" width="23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2" style="2" customWidth="1"/>
    <col min="12" max="12" width="1" style="2" customWidth="1"/>
    <col min="13" max="13" width="17" style="2" customWidth="1"/>
    <col min="14" max="14" width="1" style="2" customWidth="1"/>
    <col min="15" max="15" width="20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3" style="2" customWidth="1"/>
    <col min="22" max="22" width="1" style="2" customWidth="1"/>
    <col min="23" max="23" width="26" style="2" customWidth="1"/>
    <col min="24" max="24" width="1" style="2" customWidth="1"/>
    <col min="25" max="25" width="35" style="2" bestFit="1" customWidth="1"/>
    <col min="26" max="26" width="1" style="2" customWidth="1"/>
    <col min="27" max="16384" width="9.140625" style="2"/>
  </cols>
  <sheetData>
    <row r="2" spans="1:25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  <c r="V2" s="31" t="s">
        <v>0</v>
      </c>
      <c r="W2" s="31" t="s">
        <v>0</v>
      </c>
      <c r="X2" s="31" t="s">
        <v>0</v>
      </c>
      <c r="Y2" s="31" t="s">
        <v>0</v>
      </c>
    </row>
    <row r="3" spans="1:25" ht="26.25" x14ac:dyDescent="0.2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  <c r="R3" s="31" t="s">
        <v>1</v>
      </c>
      <c r="S3" s="31" t="s">
        <v>1</v>
      </c>
      <c r="T3" s="31" t="s">
        <v>1</v>
      </c>
      <c r="U3" s="31" t="s">
        <v>1</v>
      </c>
      <c r="V3" s="31" t="s">
        <v>1</v>
      </c>
      <c r="W3" s="31" t="s">
        <v>1</v>
      </c>
      <c r="X3" s="31" t="s">
        <v>1</v>
      </c>
      <c r="Y3" s="31" t="s">
        <v>1</v>
      </c>
    </row>
    <row r="4" spans="1:25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  <c r="V4" s="31" t="s">
        <v>2</v>
      </c>
      <c r="W4" s="31" t="s">
        <v>2</v>
      </c>
      <c r="X4" s="31" t="s">
        <v>2</v>
      </c>
      <c r="Y4" s="31" t="s">
        <v>2</v>
      </c>
    </row>
    <row r="6" spans="1:25" ht="27" thickBot="1" x14ac:dyDescent="0.3">
      <c r="A6" s="33" t="s">
        <v>3</v>
      </c>
      <c r="C6" s="30" t="s">
        <v>4</v>
      </c>
      <c r="D6" s="30" t="s">
        <v>4</v>
      </c>
      <c r="E6" s="30" t="s">
        <v>4</v>
      </c>
      <c r="F6" s="30" t="s">
        <v>4</v>
      </c>
      <c r="G6" s="30" t="s">
        <v>4</v>
      </c>
      <c r="I6" s="30" t="s">
        <v>5</v>
      </c>
      <c r="J6" s="30" t="s">
        <v>5</v>
      </c>
      <c r="K6" s="30" t="s">
        <v>5</v>
      </c>
      <c r="L6" s="30" t="s">
        <v>5</v>
      </c>
      <c r="M6" s="30" t="s">
        <v>5</v>
      </c>
      <c r="N6" s="30" t="s">
        <v>5</v>
      </c>
      <c r="O6" s="30" t="s">
        <v>5</v>
      </c>
      <c r="Q6" s="30" t="s">
        <v>6</v>
      </c>
      <c r="R6" s="30" t="s">
        <v>6</v>
      </c>
      <c r="S6" s="30" t="s">
        <v>6</v>
      </c>
      <c r="T6" s="30" t="s">
        <v>6</v>
      </c>
      <c r="U6" s="30" t="s">
        <v>6</v>
      </c>
      <c r="V6" s="30" t="s">
        <v>6</v>
      </c>
      <c r="W6" s="30" t="s">
        <v>6</v>
      </c>
      <c r="X6" s="30" t="s">
        <v>6</v>
      </c>
      <c r="Y6" s="30" t="s">
        <v>6</v>
      </c>
    </row>
    <row r="7" spans="1:25" ht="27" thickBot="1" x14ac:dyDescent="0.3">
      <c r="A7" s="33" t="s">
        <v>3</v>
      </c>
      <c r="C7" s="29" t="s">
        <v>7</v>
      </c>
      <c r="E7" s="29" t="s">
        <v>8</v>
      </c>
      <c r="G7" s="29" t="s">
        <v>9</v>
      </c>
      <c r="I7" s="32" t="s">
        <v>10</v>
      </c>
      <c r="J7" s="32" t="s">
        <v>10</v>
      </c>
      <c r="K7" s="32" t="s">
        <v>10</v>
      </c>
      <c r="M7" s="32" t="s">
        <v>11</v>
      </c>
      <c r="N7" s="32" t="s">
        <v>11</v>
      </c>
      <c r="O7" s="32" t="s">
        <v>11</v>
      </c>
      <c r="Q7" s="29" t="s">
        <v>7</v>
      </c>
      <c r="S7" s="29" t="s">
        <v>12</v>
      </c>
      <c r="U7" s="29" t="s">
        <v>8</v>
      </c>
      <c r="W7" s="29" t="s">
        <v>9</v>
      </c>
      <c r="Y7" s="29" t="s">
        <v>13</v>
      </c>
    </row>
    <row r="8" spans="1:25" ht="27" thickBot="1" x14ac:dyDescent="0.3">
      <c r="A8" s="30" t="s">
        <v>3</v>
      </c>
      <c r="C8" s="30" t="s">
        <v>7</v>
      </c>
      <c r="E8" s="30" t="s">
        <v>8</v>
      </c>
      <c r="G8" s="30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30" t="s">
        <v>7</v>
      </c>
      <c r="S8" s="30" t="s">
        <v>12</v>
      </c>
      <c r="U8" s="30" t="s">
        <v>8</v>
      </c>
      <c r="W8" s="30" t="s">
        <v>9</v>
      </c>
      <c r="Y8" s="30" t="s">
        <v>13</v>
      </c>
    </row>
    <row r="9" spans="1:25" s="4" customFormat="1" ht="21" x14ac:dyDescent="0.25">
      <c r="A9" s="3" t="s">
        <v>15</v>
      </c>
      <c r="C9" s="5">
        <v>56270503</v>
      </c>
      <c r="E9" s="5">
        <v>899990424982</v>
      </c>
      <c r="G9" s="5">
        <v>913945509726</v>
      </c>
      <c r="I9" s="5">
        <v>0</v>
      </c>
      <c r="K9" s="5">
        <v>0</v>
      </c>
      <c r="M9" s="5">
        <v>0</v>
      </c>
      <c r="O9" s="5">
        <v>0</v>
      </c>
      <c r="Q9" s="5">
        <v>56270503</v>
      </c>
      <c r="S9" s="5">
        <v>16593</v>
      </c>
      <c r="U9" s="5">
        <v>899999990968</v>
      </c>
      <c r="W9" s="5">
        <v>933696456279</v>
      </c>
      <c r="Y9" s="9">
        <v>9.4502964780847631E-3</v>
      </c>
    </row>
    <row r="10" spans="1:25" s="4" customFormat="1" ht="21" x14ac:dyDescent="0.25">
      <c r="A10" s="3" t="s">
        <v>20</v>
      </c>
      <c r="C10" s="5">
        <v>0</v>
      </c>
      <c r="E10" s="5">
        <v>0</v>
      </c>
      <c r="G10" s="5">
        <v>0</v>
      </c>
      <c r="I10" s="5">
        <v>14200000</v>
      </c>
      <c r="K10" s="5">
        <v>157537906225</v>
      </c>
      <c r="M10" s="8">
        <v>-200000</v>
      </c>
      <c r="O10" s="5">
        <v>2201372430</v>
      </c>
      <c r="Q10" s="5">
        <v>14000000</v>
      </c>
      <c r="S10" s="5">
        <v>12080</v>
      </c>
      <c r="U10" s="5">
        <v>155381497849</v>
      </c>
      <c r="W10" s="5">
        <v>169071800800</v>
      </c>
      <c r="Y10" s="9">
        <v>1.7112399141057176E-3</v>
      </c>
    </row>
    <row r="11" spans="1:25" s="4" customFormat="1" ht="21" x14ac:dyDescent="0.25">
      <c r="A11" s="3" t="s">
        <v>21</v>
      </c>
      <c r="C11" s="5">
        <v>0</v>
      </c>
      <c r="E11" s="5">
        <v>0</v>
      </c>
      <c r="G11" s="5">
        <v>0</v>
      </c>
      <c r="I11" s="5">
        <v>17057563</v>
      </c>
      <c r="K11" s="5">
        <v>176058331838</v>
      </c>
      <c r="M11" s="8">
        <v>-2644</v>
      </c>
      <c r="O11" s="5">
        <v>26881828</v>
      </c>
      <c r="Q11" s="5">
        <v>17054919</v>
      </c>
      <c r="S11" s="5">
        <v>11050</v>
      </c>
      <c r="U11" s="5">
        <v>176031408758</v>
      </c>
      <c r="W11" s="5">
        <v>188403144746.33899</v>
      </c>
      <c r="Y11" s="9">
        <v>1.9068997887728904E-3</v>
      </c>
    </row>
    <row r="12" spans="1:25" s="4" customFormat="1" ht="21" x14ac:dyDescent="0.25">
      <c r="A12" s="3" t="s">
        <v>22</v>
      </c>
      <c r="C12" s="5">
        <v>0</v>
      </c>
      <c r="E12" s="5">
        <v>0</v>
      </c>
      <c r="G12" s="5">
        <v>0</v>
      </c>
      <c r="I12" s="5">
        <v>2907652</v>
      </c>
      <c r="K12" s="5">
        <v>99999967584</v>
      </c>
      <c r="M12" s="5">
        <v>0</v>
      </c>
      <c r="O12" s="5">
        <v>0</v>
      </c>
      <c r="Q12" s="5">
        <v>2907652</v>
      </c>
      <c r="S12" s="5">
        <v>36168</v>
      </c>
      <c r="U12" s="5">
        <v>99999967584</v>
      </c>
      <c r="W12" s="5">
        <v>105163957536</v>
      </c>
      <c r="Y12" s="9">
        <v>1.0644043584406061E-3</v>
      </c>
    </row>
    <row r="13" spans="1:25" s="4" customFormat="1" ht="21" x14ac:dyDescent="0.25">
      <c r="A13" s="3" t="s">
        <v>23</v>
      </c>
      <c r="C13" s="5">
        <v>0</v>
      </c>
      <c r="E13" s="5">
        <v>0</v>
      </c>
      <c r="G13" s="5">
        <v>0</v>
      </c>
      <c r="I13" s="5">
        <v>16233766</v>
      </c>
      <c r="K13" s="5">
        <v>199999997120</v>
      </c>
      <c r="M13" s="5">
        <v>0</v>
      </c>
      <c r="O13" s="5">
        <v>0</v>
      </c>
      <c r="Q13" s="5">
        <v>16233766</v>
      </c>
      <c r="S13" s="5">
        <v>12832</v>
      </c>
      <c r="U13" s="5">
        <v>199999997120</v>
      </c>
      <c r="W13" s="5">
        <v>208311685312</v>
      </c>
      <c r="Y13" s="9">
        <v>2.1084016896596759E-3</v>
      </c>
    </row>
    <row r="14" spans="1:25" s="4" customFormat="1" ht="21" x14ac:dyDescent="0.25">
      <c r="A14" s="3" t="s">
        <v>24</v>
      </c>
      <c r="C14" s="5">
        <v>0</v>
      </c>
      <c r="E14" s="5">
        <v>0</v>
      </c>
      <c r="G14" s="5">
        <v>0</v>
      </c>
      <c r="I14" s="5">
        <v>4634206</v>
      </c>
      <c r="K14" s="5">
        <v>299999959616</v>
      </c>
      <c r="M14" s="5">
        <v>0</v>
      </c>
      <c r="O14" s="5">
        <v>0</v>
      </c>
      <c r="Q14" s="5">
        <v>4634206</v>
      </c>
      <c r="S14" s="5">
        <v>67033</v>
      </c>
      <c r="U14" s="5">
        <v>299999959616</v>
      </c>
      <c r="W14" s="5">
        <v>310644730798</v>
      </c>
      <c r="Y14" s="9">
        <v>3.1441533119824865E-3</v>
      </c>
    </row>
    <row r="15" spans="1:25" s="4" customFormat="1" ht="21" x14ac:dyDescent="0.25">
      <c r="A15" s="3" t="s">
        <v>25</v>
      </c>
      <c r="C15" s="5">
        <v>0</v>
      </c>
      <c r="E15" s="5">
        <v>0</v>
      </c>
      <c r="G15" s="5">
        <v>0</v>
      </c>
      <c r="I15" s="5">
        <v>8245382</v>
      </c>
      <c r="K15" s="5">
        <v>99999992896</v>
      </c>
      <c r="M15" s="5">
        <v>0</v>
      </c>
      <c r="O15" s="5">
        <v>0</v>
      </c>
      <c r="Q15" s="5">
        <v>8245382</v>
      </c>
      <c r="S15" s="5">
        <v>12387</v>
      </c>
      <c r="U15" s="5">
        <v>99999992896</v>
      </c>
      <c r="W15" s="5">
        <v>102135546834</v>
      </c>
      <c r="Y15" s="9">
        <v>1.0337526634503951E-3</v>
      </c>
    </row>
    <row r="16" spans="1:25" s="4" customFormat="1" ht="21" x14ac:dyDescent="0.25">
      <c r="A16" s="3" t="s">
        <v>26</v>
      </c>
      <c r="C16" s="5">
        <v>0</v>
      </c>
      <c r="E16" s="5">
        <v>0</v>
      </c>
      <c r="G16" s="5">
        <v>0</v>
      </c>
      <c r="I16" s="5">
        <v>5159692</v>
      </c>
      <c r="K16" s="5">
        <v>99999990652</v>
      </c>
      <c r="M16" s="5">
        <v>0</v>
      </c>
      <c r="O16" s="5">
        <v>0</v>
      </c>
      <c r="Q16" s="5">
        <v>5159692</v>
      </c>
      <c r="S16" s="5">
        <v>19668</v>
      </c>
      <c r="U16" s="5">
        <v>99999990652</v>
      </c>
      <c r="W16" s="5">
        <v>101480822256</v>
      </c>
      <c r="Y16" s="9">
        <v>1.0271259473137108E-3</v>
      </c>
    </row>
    <row r="17" spans="1:27" s="4" customFormat="1" ht="21" x14ac:dyDescent="0.25">
      <c r="A17" s="3" t="s">
        <v>27</v>
      </c>
      <c r="C17" s="5">
        <v>0</v>
      </c>
      <c r="E17" s="5">
        <v>0</v>
      </c>
      <c r="G17" s="5">
        <v>0</v>
      </c>
      <c r="I17" s="5">
        <v>11104982</v>
      </c>
      <c r="K17" s="5">
        <v>495886443038</v>
      </c>
      <c r="M17" s="5">
        <v>0</v>
      </c>
      <c r="O17" s="5">
        <v>0</v>
      </c>
      <c r="Q17" s="5">
        <v>11104982</v>
      </c>
      <c r="S17" s="5">
        <v>47245</v>
      </c>
      <c r="U17" s="5">
        <v>495886443038</v>
      </c>
      <c r="W17" s="5">
        <v>524505347950.742</v>
      </c>
      <c r="Y17" s="9">
        <v>5.3087178484421587E-3</v>
      </c>
    </row>
    <row r="18" spans="1:27" s="4" customFormat="1" ht="21" x14ac:dyDescent="0.25">
      <c r="A18" s="3" t="s">
        <v>28</v>
      </c>
      <c r="C18" s="5">
        <v>0</v>
      </c>
      <c r="E18" s="5">
        <v>0</v>
      </c>
      <c r="G18" s="5">
        <v>0</v>
      </c>
      <c r="I18" s="5">
        <v>6059817</v>
      </c>
      <c r="K18" s="5">
        <v>741132665194</v>
      </c>
      <c r="M18" s="5">
        <v>0</v>
      </c>
      <c r="O18" s="5">
        <v>0</v>
      </c>
      <c r="Q18" s="5">
        <v>6059817</v>
      </c>
      <c r="S18" s="5">
        <v>130199</v>
      </c>
      <c r="U18" s="5">
        <v>741132665194</v>
      </c>
      <c r="W18" s="5">
        <v>788624112948.96204</v>
      </c>
      <c r="Y18" s="9">
        <v>7.9819641886991685E-3</v>
      </c>
    </row>
    <row r="19" spans="1:27" s="4" customFormat="1" ht="21.75" thickBot="1" x14ac:dyDescent="0.3">
      <c r="A19" s="3" t="s">
        <v>29</v>
      </c>
      <c r="C19" s="5">
        <v>0</v>
      </c>
      <c r="E19" s="5">
        <v>0</v>
      </c>
      <c r="G19" s="5">
        <v>0</v>
      </c>
      <c r="I19" s="5">
        <v>5036898</v>
      </c>
      <c r="K19" s="5">
        <v>54795355397</v>
      </c>
      <c r="M19" s="5">
        <v>0</v>
      </c>
      <c r="O19" s="5">
        <v>0</v>
      </c>
      <c r="Q19" s="5">
        <v>5036898</v>
      </c>
      <c r="S19" s="5">
        <v>11550</v>
      </c>
      <c r="U19" s="5">
        <v>54795355397</v>
      </c>
      <c r="W19" s="5">
        <v>58159591691.008499</v>
      </c>
      <c r="Y19" s="9">
        <v>5.8865531814779716E-4</v>
      </c>
    </row>
    <row r="20" spans="1:27" ht="19.5" thickBot="1" x14ac:dyDescent="0.3">
      <c r="A20" s="4" t="s">
        <v>30</v>
      </c>
      <c r="B20" s="4"/>
      <c r="C20" s="4" t="s">
        <v>30</v>
      </c>
      <c r="D20" s="4"/>
      <c r="E20" s="6">
        <f>SUM(E9:E19)</f>
        <v>899990424982</v>
      </c>
      <c r="F20" s="4"/>
      <c r="G20" s="6">
        <f>SUM(G9:G19)</f>
        <v>913945509726</v>
      </c>
      <c r="H20" s="4"/>
      <c r="I20" s="4" t="s">
        <v>30</v>
      </c>
      <c r="J20" s="4"/>
      <c r="K20" s="6">
        <f>SUM(K9:K19)</f>
        <v>2425410609560</v>
      </c>
      <c r="L20" s="4"/>
      <c r="M20" s="4" t="s">
        <v>30</v>
      </c>
      <c r="N20" s="4"/>
      <c r="O20" s="6">
        <f>SUM(O9:O19)</f>
        <v>2228254258</v>
      </c>
      <c r="P20" s="4"/>
      <c r="Q20" s="4" t="s">
        <v>30</v>
      </c>
      <c r="R20" s="4"/>
      <c r="S20" s="4" t="s">
        <v>30</v>
      </c>
      <c r="T20" s="4"/>
      <c r="U20" s="6">
        <f>SUM(U9:U19)</f>
        <v>3323227269072</v>
      </c>
      <c r="V20" s="4"/>
      <c r="W20" s="6">
        <f>SUM(W9:W19)</f>
        <v>3490197197152.0513</v>
      </c>
      <c r="X20" s="4"/>
      <c r="Y20" s="10">
        <f>SUM(Y9:Y19)</f>
        <v>3.5325611507099369E-2</v>
      </c>
      <c r="Z20" s="4"/>
      <c r="AA20" s="4"/>
    </row>
    <row r="21" spans="1:27" ht="19.5" thickTop="1" x14ac:dyDescent="0.25"/>
  </sheetData>
  <mergeCells count="17"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36"/>
  <sheetViews>
    <sheetView rightToLeft="1" topLeftCell="I19" zoomScale="85" zoomScaleNormal="85" workbookViewId="0">
      <selection activeCell="AG45" sqref="AG45"/>
    </sheetView>
  </sheetViews>
  <sheetFormatPr defaultRowHeight="18.75" x14ac:dyDescent="0.45"/>
  <cols>
    <col min="1" max="1" width="28.85546875" style="11" customWidth="1"/>
    <col min="2" max="2" width="1" style="11" customWidth="1"/>
    <col min="3" max="3" width="25" style="11" customWidth="1"/>
    <col min="4" max="4" width="1" style="11" customWidth="1"/>
    <col min="5" max="5" width="22" style="11" customWidth="1"/>
    <col min="6" max="6" width="1" style="11" customWidth="1"/>
    <col min="7" max="7" width="20" style="11" customWidth="1"/>
    <col min="8" max="8" width="1" style="11" customWidth="1"/>
    <col min="9" max="9" width="20" style="11" customWidth="1"/>
    <col min="10" max="10" width="1" style="11" customWidth="1"/>
    <col min="11" max="11" width="14" style="11" customWidth="1"/>
    <col min="12" max="12" width="1" style="11" customWidth="1"/>
    <col min="13" max="13" width="14" style="11" customWidth="1"/>
    <col min="14" max="14" width="1" style="11" customWidth="1"/>
    <col min="15" max="15" width="17" style="11" customWidth="1"/>
    <col min="16" max="16" width="1" style="11" customWidth="1"/>
    <col min="17" max="17" width="23" style="11" customWidth="1"/>
    <col min="18" max="18" width="1" style="11" customWidth="1"/>
    <col min="19" max="19" width="23" style="11" customWidth="1"/>
    <col min="20" max="20" width="1" style="11" customWidth="1"/>
    <col min="21" max="21" width="17" style="11" customWidth="1"/>
    <col min="22" max="22" width="1" style="11" customWidth="1"/>
    <col min="23" max="23" width="23" style="11" customWidth="1"/>
    <col min="24" max="24" width="1" style="11" customWidth="1"/>
    <col min="25" max="25" width="15" style="11" customWidth="1"/>
    <col min="26" max="26" width="1" style="11" customWidth="1"/>
    <col min="27" max="27" width="22" style="11" customWidth="1"/>
    <col min="28" max="28" width="1" style="11" customWidth="1"/>
    <col min="29" max="29" width="18" style="11" customWidth="1"/>
    <col min="30" max="30" width="1" style="11" customWidth="1"/>
    <col min="31" max="31" width="23" style="11" customWidth="1"/>
    <col min="32" max="32" width="1" style="11" customWidth="1"/>
    <col min="33" max="33" width="23" style="11" customWidth="1"/>
    <col min="34" max="34" width="1" style="11" customWidth="1"/>
    <col min="35" max="35" width="23" style="11" customWidth="1"/>
    <col min="36" max="36" width="1" style="11" customWidth="1"/>
    <col min="37" max="37" width="32" style="11" customWidth="1"/>
    <col min="38" max="38" width="1" style="11" customWidth="1"/>
    <col min="39" max="39" width="9.140625" style="11" customWidth="1"/>
    <col min="40" max="40" width="17.42578125" style="11" bestFit="1" customWidth="1"/>
    <col min="41" max="16384" width="9.140625" style="11"/>
  </cols>
  <sheetData>
    <row r="2" spans="1:40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  <c r="T2" s="31" t="s">
        <v>0</v>
      </c>
      <c r="U2" s="31" t="s">
        <v>0</v>
      </c>
      <c r="V2" s="31" t="s">
        <v>0</v>
      </c>
      <c r="W2" s="31" t="s">
        <v>0</v>
      </c>
      <c r="X2" s="31" t="s">
        <v>0</v>
      </c>
      <c r="Y2" s="31" t="s">
        <v>0</v>
      </c>
      <c r="Z2" s="31" t="s">
        <v>0</v>
      </c>
      <c r="AA2" s="31" t="s">
        <v>0</v>
      </c>
      <c r="AB2" s="31" t="s">
        <v>0</v>
      </c>
      <c r="AC2" s="31" t="s">
        <v>0</v>
      </c>
      <c r="AD2" s="31" t="s">
        <v>0</v>
      </c>
      <c r="AE2" s="31" t="s">
        <v>0</v>
      </c>
      <c r="AF2" s="31" t="s">
        <v>0</v>
      </c>
      <c r="AG2" s="31" t="s">
        <v>0</v>
      </c>
      <c r="AH2" s="31" t="s">
        <v>0</v>
      </c>
      <c r="AI2" s="31" t="s">
        <v>0</v>
      </c>
      <c r="AJ2" s="31" t="s">
        <v>0</v>
      </c>
      <c r="AK2" s="31" t="s">
        <v>0</v>
      </c>
    </row>
    <row r="3" spans="1:40" ht="26.25" x14ac:dyDescent="0.4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  <c r="P3" s="31" t="s">
        <v>1</v>
      </c>
      <c r="Q3" s="31" t="s">
        <v>1</v>
      </c>
      <c r="R3" s="31" t="s">
        <v>1</v>
      </c>
      <c r="S3" s="31" t="s">
        <v>1</v>
      </c>
      <c r="T3" s="31" t="s">
        <v>1</v>
      </c>
      <c r="U3" s="31" t="s">
        <v>1</v>
      </c>
      <c r="V3" s="31" t="s">
        <v>1</v>
      </c>
      <c r="W3" s="31" t="s">
        <v>1</v>
      </c>
      <c r="X3" s="31" t="s">
        <v>1</v>
      </c>
      <c r="Y3" s="31" t="s">
        <v>1</v>
      </c>
      <c r="Z3" s="31" t="s">
        <v>1</v>
      </c>
      <c r="AA3" s="31" t="s">
        <v>1</v>
      </c>
      <c r="AB3" s="31" t="s">
        <v>1</v>
      </c>
      <c r="AC3" s="31" t="s">
        <v>1</v>
      </c>
      <c r="AD3" s="31" t="s">
        <v>1</v>
      </c>
      <c r="AE3" s="31" t="s">
        <v>1</v>
      </c>
      <c r="AF3" s="31" t="s">
        <v>1</v>
      </c>
      <c r="AG3" s="31" t="s">
        <v>1</v>
      </c>
      <c r="AH3" s="31" t="s">
        <v>1</v>
      </c>
      <c r="AI3" s="31" t="s">
        <v>1</v>
      </c>
      <c r="AJ3" s="31" t="s">
        <v>1</v>
      </c>
      <c r="AK3" s="31" t="s">
        <v>1</v>
      </c>
    </row>
    <row r="4" spans="1:40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  <c r="T4" s="31" t="s">
        <v>2</v>
      </c>
      <c r="U4" s="31" t="s">
        <v>2</v>
      </c>
      <c r="V4" s="31" t="s">
        <v>2</v>
      </c>
      <c r="W4" s="31" t="s">
        <v>2</v>
      </c>
      <c r="X4" s="31" t="s">
        <v>2</v>
      </c>
      <c r="Y4" s="31" t="s">
        <v>2</v>
      </c>
      <c r="Z4" s="31" t="s">
        <v>2</v>
      </c>
      <c r="AA4" s="31" t="s">
        <v>2</v>
      </c>
      <c r="AB4" s="31" t="s">
        <v>2</v>
      </c>
      <c r="AC4" s="31" t="s">
        <v>2</v>
      </c>
      <c r="AD4" s="31" t="s">
        <v>2</v>
      </c>
      <c r="AE4" s="31" t="s">
        <v>2</v>
      </c>
      <c r="AF4" s="31" t="s">
        <v>2</v>
      </c>
      <c r="AG4" s="31" t="s">
        <v>2</v>
      </c>
      <c r="AH4" s="31" t="s">
        <v>2</v>
      </c>
      <c r="AI4" s="31" t="s">
        <v>2</v>
      </c>
      <c r="AJ4" s="31" t="s">
        <v>2</v>
      </c>
      <c r="AK4" s="31" t="s">
        <v>2</v>
      </c>
    </row>
    <row r="6" spans="1:40" ht="26.25" x14ac:dyDescent="0.45">
      <c r="A6" s="30" t="s">
        <v>38</v>
      </c>
      <c r="B6" s="30" t="s">
        <v>38</v>
      </c>
      <c r="C6" s="30" t="s">
        <v>38</v>
      </c>
      <c r="D6" s="30" t="s">
        <v>38</v>
      </c>
      <c r="E6" s="30" t="s">
        <v>38</v>
      </c>
      <c r="F6" s="30" t="s">
        <v>38</v>
      </c>
      <c r="G6" s="30" t="s">
        <v>38</v>
      </c>
      <c r="H6" s="30" t="s">
        <v>38</v>
      </c>
      <c r="I6" s="30" t="s">
        <v>38</v>
      </c>
      <c r="J6" s="30" t="s">
        <v>38</v>
      </c>
      <c r="K6" s="30" t="s">
        <v>38</v>
      </c>
      <c r="L6" s="30" t="s">
        <v>38</v>
      </c>
      <c r="M6" s="30" t="s">
        <v>38</v>
      </c>
      <c r="O6" s="30" t="s">
        <v>4</v>
      </c>
      <c r="P6" s="30" t="s">
        <v>4</v>
      </c>
      <c r="Q6" s="30" t="s">
        <v>4</v>
      </c>
      <c r="R6" s="30" t="s">
        <v>4</v>
      </c>
      <c r="S6" s="30" t="s">
        <v>4</v>
      </c>
      <c r="U6" s="30" t="s">
        <v>5</v>
      </c>
      <c r="V6" s="30" t="s">
        <v>5</v>
      </c>
      <c r="W6" s="30" t="s">
        <v>5</v>
      </c>
      <c r="X6" s="30" t="s">
        <v>5</v>
      </c>
      <c r="Y6" s="30" t="s">
        <v>5</v>
      </c>
      <c r="Z6" s="30" t="s">
        <v>5</v>
      </c>
      <c r="AA6" s="30" t="s">
        <v>5</v>
      </c>
      <c r="AC6" s="30" t="s">
        <v>6</v>
      </c>
      <c r="AD6" s="30" t="s">
        <v>6</v>
      </c>
      <c r="AE6" s="30" t="s">
        <v>6</v>
      </c>
      <c r="AF6" s="30" t="s">
        <v>6</v>
      </c>
      <c r="AG6" s="30" t="s">
        <v>6</v>
      </c>
      <c r="AH6" s="30" t="s">
        <v>6</v>
      </c>
      <c r="AI6" s="30" t="s">
        <v>6</v>
      </c>
      <c r="AJ6" s="30" t="s">
        <v>6</v>
      </c>
      <c r="AK6" s="30" t="s">
        <v>6</v>
      </c>
    </row>
    <row r="7" spans="1:40" ht="26.25" x14ac:dyDescent="0.45">
      <c r="A7" s="30" t="s">
        <v>39</v>
      </c>
      <c r="C7" s="30" t="s">
        <v>40</v>
      </c>
      <c r="E7" s="30" t="s">
        <v>41</v>
      </c>
      <c r="G7" s="30" t="s">
        <v>42</v>
      </c>
      <c r="I7" s="30" t="s">
        <v>43</v>
      </c>
      <c r="K7" s="30" t="s">
        <v>44</v>
      </c>
      <c r="M7" s="30" t="s">
        <v>35</v>
      </c>
      <c r="O7" s="30" t="s">
        <v>7</v>
      </c>
      <c r="Q7" s="30" t="s">
        <v>8</v>
      </c>
      <c r="S7" s="30" t="s">
        <v>9</v>
      </c>
      <c r="U7" s="30" t="s">
        <v>10</v>
      </c>
      <c r="V7" s="30" t="s">
        <v>10</v>
      </c>
      <c r="W7" s="30" t="s">
        <v>10</v>
      </c>
      <c r="Y7" s="30" t="s">
        <v>11</v>
      </c>
      <c r="Z7" s="30" t="s">
        <v>11</v>
      </c>
      <c r="AA7" s="30" t="s">
        <v>11</v>
      </c>
      <c r="AC7" s="30" t="s">
        <v>7</v>
      </c>
      <c r="AE7" s="30" t="s">
        <v>45</v>
      </c>
      <c r="AG7" s="30" t="s">
        <v>8</v>
      </c>
      <c r="AI7" s="30" t="s">
        <v>9</v>
      </c>
      <c r="AK7" s="30" t="s">
        <v>13</v>
      </c>
    </row>
    <row r="8" spans="1:40" ht="27" thickBot="1" x14ac:dyDescent="0.5">
      <c r="A8" s="30" t="s">
        <v>39</v>
      </c>
      <c r="C8" s="30" t="s">
        <v>40</v>
      </c>
      <c r="E8" s="30" t="s">
        <v>41</v>
      </c>
      <c r="G8" s="30" t="s">
        <v>42</v>
      </c>
      <c r="I8" s="30" t="s">
        <v>43</v>
      </c>
      <c r="K8" s="30" t="s">
        <v>44</v>
      </c>
      <c r="M8" s="30" t="s">
        <v>35</v>
      </c>
      <c r="O8" s="30" t="s">
        <v>7</v>
      </c>
      <c r="Q8" s="30" t="s">
        <v>8</v>
      </c>
      <c r="S8" s="30" t="s">
        <v>9</v>
      </c>
      <c r="U8" s="30" t="s">
        <v>7</v>
      </c>
      <c r="W8" s="30" t="s">
        <v>8</v>
      </c>
      <c r="Y8" s="30" t="s">
        <v>7</v>
      </c>
      <c r="AA8" s="30" t="s">
        <v>14</v>
      </c>
      <c r="AC8" s="30" t="s">
        <v>7</v>
      </c>
      <c r="AE8" s="30" t="s">
        <v>45</v>
      </c>
      <c r="AG8" s="30" t="s">
        <v>8</v>
      </c>
      <c r="AI8" s="30" t="s">
        <v>9</v>
      </c>
      <c r="AK8" s="30" t="s">
        <v>13</v>
      </c>
    </row>
    <row r="9" spans="1:40" ht="21" x14ac:dyDescent="0.55000000000000004">
      <c r="A9" s="12" t="s">
        <v>46</v>
      </c>
      <c r="C9" s="4" t="s">
        <v>47</v>
      </c>
      <c r="D9" s="4"/>
      <c r="E9" s="4" t="s">
        <v>47</v>
      </c>
      <c r="F9" s="4"/>
      <c r="G9" s="4" t="s">
        <v>48</v>
      </c>
      <c r="H9" s="4"/>
      <c r="I9" s="4" t="s">
        <v>49</v>
      </c>
      <c r="J9" s="4"/>
      <c r="K9" s="5">
        <v>0</v>
      </c>
      <c r="L9" s="4"/>
      <c r="M9" s="5">
        <v>0</v>
      </c>
      <c r="N9" s="4"/>
      <c r="O9" s="5">
        <v>86400</v>
      </c>
      <c r="P9" s="4"/>
      <c r="Q9" s="5">
        <v>100161780680</v>
      </c>
      <c r="R9" s="4"/>
      <c r="S9" s="5">
        <v>120868686449</v>
      </c>
      <c r="T9" s="4"/>
      <c r="U9" s="5">
        <v>0</v>
      </c>
      <c r="V9" s="4"/>
      <c r="W9" s="5">
        <v>0</v>
      </c>
      <c r="X9" s="4"/>
      <c r="Y9" s="5">
        <v>86400</v>
      </c>
      <c r="Z9" s="4"/>
      <c r="AA9" s="5">
        <v>125544798720</v>
      </c>
      <c r="AB9" s="4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9">
        <f>+AI9/$AN$9</f>
        <v>0</v>
      </c>
      <c r="AN9" s="13">
        <v>98800758097298</v>
      </c>
    </row>
    <row r="10" spans="1:40" ht="21" x14ac:dyDescent="0.55000000000000004">
      <c r="A10" s="12" t="s">
        <v>50</v>
      </c>
      <c r="C10" s="4" t="s">
        <v>47</v>
      </c>
      <c r="D10" s="4"/>
      <c r="E10" s="4" t="s">
        <v>47</v>
      </c>
      <c r="F10" s="4"/>
      <c r="G10" s="4" t="s">
        <v>51</v>
      </c>
      <c r="H10" s="4"/>
      <c r="I10" s="4" t="s">
        <v>52</v>
      </c>
      <c r="J10" s="4"/>
      <c r="K10" s="5">
        <v>18</v>
      </c>
      <c r="L10" s="4"/>
      <c r="M10" s="5">
        <v>18</v>
      </c>
      <c r="N10" s="4"/>
      <c r="O10" s="5">
        <v>1050000</v>
      </c>
      <c r="P10" s="4"/>
      <c r="Q10" s="5">
        <v>969087250000</v>
      </c>
      <c r="R10" s="4"/>
      <c r="S10" s="5">
        <v>975607493744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1050000</v>
      </c>
      <c r="AD10" s="4"/>
      <c r="AE10" s="5">
        <v>939067</v>
      </c>
      <c r="AF10" s="4"/>
      <c r="AG10" s="5">
        <v>969087250000</v>
      </c>
      <c r="AH10" s="4"/>
      <c r="AI10" s="5">
        <v>985982141711</v>
      </c>
      <c r="AJ10" s="4"/>
      <c r="AK10" s="9">
        <f t="shared" ref="AK10:AK35" si="0">+AI10/$AN$9</f>
        <v>9.9794997599108974E-3</v>
      </c>
    </row>
    <row r="11" spans="1:40" ht="21" x14ac:dyDescent="0.55000000000000004">
      <c r="A11" s="12" t="s">
        <v>53</v>
      </c>
      <c r="C11" s="4" t="s">
        <v>47</v>
      </c>
      <c r="D11" s="4"/>
      <c r="E11" s="4" t="s">
        <v>47</v>
      </c>
      <c r="F11" s="4"/>
      <c r="G11" s="4" t="s">
        <v>54</v>
      </c>
      <c r="H11" s="4"/>
      <c r="I11" s="4" t="s">
        <v>55</v>
      </c>
      <c r="J11" s="4"/>
      <c r="K11" s="5">
        <v>18</v>
      </c>
      <c r="L11" s="4"/>
      <c r="M11" s="5">
        <v>18</v>
      </c>
      <c r="N11" s="4"/>
      <c r="O11" s="5">
        <v>4000000</v>
      </c>
      <c r="P11" s="4"/>
      <c r="Q11" s="5">
        <v>3842224375000</v>
      </c>
      <c r="R11" s="4"/>
      <c r="S11" s="5">
        <v>3817212077300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4000000</v>
      </c>
      <c r="AD11" s="4"/>
      <c r="AE11" s="5">
        <v>954340</v>
      </c>
      <c r="AF11" s="4"/>
      <c r="AG11" s="5">
        <v>3842224375000</v>
      </c>
      <c r="AH11" s="4"/>
      <c r="AI11" s="5">
        <v>3817212077300</v>
      </c>
      <c r="AJ11" s="4"/>
      <c r="AK11" s="9">
        <f t="shared" si="0"/>
        <v>3.8635453318494252E-2</v>
      </c>
    </row>
    <row r="12" spans="1:40" ht="21" x14ac:dyDescent="0.55000000000000004">
      <c r="A12" s="12" t="s">
        <v>56</v>
      </c>
      <c r="C12" s="4" t="s">
        <v>47</v>
      </c>
      <c r="D12" s="4"/>
      <c r="E12" s="4" t="s">
        <v>47</v>
      </c>
      <c r="F12" s="4"/>
      <c r="G12" s="4" t="s">
        <v>57</v>
      </c>
      <c r="H12" s="4"/>
      <c r="I12" s="4" t="s">
        <v>58</v>
      </c>
      <c r="J12" s="4"/>
      <c r="K12" s="5">
        <v>0</v>
      </c>
      <c r="L12" s="4"/>
      <c r="M12" s="5">
        <v>0</v>
      </c>
      <c r="N12" s="4"/>
      <c r="O12" s="5">
        <v>511551</v>
      </c>
      <c r="P12" s="4"/>
      <c r="Q12" s="5">
        <v>456117248975</v>
      </c>
      <c r="R12" s="4"/>
      <c r="S12" s="5">
        <v>471626630249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511551</v>
      </c>
      <c r="AD12" s="4"/>
      <c r="AE12" s="5">
        <v>949620</v>
      </c>
      <c r="AF12" s="4"/>
      <c r="AG12" s="5">
        <v>456117248975</v>
      </c>
      <c r="AH12" s="4"/>
      <c r="AI12" s="5">
        <v>485760236681</v>
      </c>
      <c r="AJ12" s="4"/>
      <c r="AK12" s="9">
        <f t="shared" si="0"/>
        <v>4.9165638608018392E-3</v>
      </c>
    </row>
    <row r="13" spans="1:40" ht="21" x14ac:dyDescent="0.55000000000000004">
      <c r="A13" s="12" t="s">
        <v>59</v>
      </c>
      <c r="C13" s="4" t="s">
        <v>47</v>
      </c>
      <c r="D13" s="4"/>
      <c r="E13" s="4" t="s">
        <v>47</v>
      </c>
      <c r="F13" s="4"/>
      <c r="G13" s="4" t="s">
        <v>60</v>
      </c>
      <c r="H13" s="4"/>
      <c r="I13" s="4" t="s">
        <v>61</v>
      </c>
      <c r="J13" s="4"/>
      <c r="K13" s="5">
        <v>0</v>
      </c>
      <c r="L13" s="4"/>
      <c r="M13" s="5">
        <v>0</v>
      </c>
      <c r="N13" s="4"/>
      <c r="O13" s="5">
        <v>93466</v>
      </c>
      <c r="P13" s="4"/>
      <c r="Q13" s="5">
        <v>67565366539</v>
      </c>
      <c r="R13" s="4"/>
      <c r="S13" s="5">
        <v>68553719780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93466</v>
      </c>
      <c r="AD13" s="4"/>
      <c r="AE13" s="5">
        <v>764190</v>
      </c>
      <c r="AF13" s="4"/>
      <c r="AG13" s="5">
        <v>67565366539</v>
      </c>
      <c r="AH13" s="4"/>
      <c r="AI13" s="5">
        <v>71423014790</v>
      </c>
      <c r="AJ13" s="4"/>
      <c r="AK13" s="9">
        <f t="shared" si="0"/>
        <v>7.2289946115254838E-4</v>
      </c>
    </row>
    <row r="14" spans="1:40" ht="21" x14ac:dyDescent="0.55000000000000004">
      <c r="A14" s="12" t="s">
        <v>62</v>
      </c>
      <c r="C14" s="4" t="s">
        <v>47</v>
      </c>
      <c r="D14" s="4"/>
      <c r="E14" s="4" t="s">
        <v>47</v>
      </c>
      <c r="F14" s="4"/>
      <c r="G14" s="4" t="s">
        <v>60</v>
      </c>
      <c r="H14" s="4"/>
      <c r="I14" s="4" t="s">
        <v>63</v>
      </c>
      <c r="J14" s="4"/>
      <c r="K14" s="5">
        <v>0</v>
      </c>
      <c r="L14" s="4"/>
      <c r="M14" s="5">
        <v>0</v>
      </c>
      <c r="N14" s="4"/>
      <c r="O14" s="5">
        <v>1400</v>
      </c>
      <c r="P14" s="4"/>
      <c r="Q14" s="5">
        <v>942174737</v>
      </c>
      <c r="R14" s="4"/>
      <c r="S14" s="5">
        <v>956456935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v>1400</v>
      </c>
      <c r="AD14" s="4"/>
      <c r="AE14" s="5">
        <v>716480</v>
      </c>
      <c r="AF14" s="4"/>
      <c r="AG14" s="5">
        <v>942174737</v>
      </c>
      <c r="AH14" s="4"/>
      <c r="AI14" s="5">
        <v>1003033130</v>
      </c>
      <c r="AJ14" s="4"/>
      <c r="AK14" s="9">
        <f t="shared" si="0"/>
        <v>1.0152079288827147E-5</v>
      </c>
    </row>
    <row r="15" spans="1:40" ht="21" x14ac:dyDescent="0.55000000000000004">
      <c r="A15" s="12" t="s">
        <v>64</v>
      </c>
      <c r="C15" s="4" t="s">
        <v>47</v>
      </c>
      <c r="D15" s="4"/>
      <c r="E15" s="4" t="s">
        <v>47</v>
      </c>
      <c r="F15" s="4"/>
      <c r="G15" s="4" t="s">
        <v>65</v>
      </c>
      <c r="H15" s="4"/>
      <c r="I15" s="4" t="s">
        <v>66</v>
      </c>
      <c r="J15" s="4"/>
      <c r="K15" s="5">
        <v>0</v>
      </c>
      <c r="L15" s="4"/>
      <c r="M15" s="5">
        <v>0</v>
      </c>
      <c r="N15" s="4"/>
      <c r="O15" s="5">
        <v>23</v>
      </c>
      <c r="P15" s="4"/>
      <c r="Q15" s="5">
        <v>21138277</v>
      </c>
      <c r="R15" s="4"/>
      <c r="S15" s="5">
        <v>21424129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v>23</v>
      </c>
      <c r="AD15" s="4"/>
      <c r="AE15" s="5">
        <v>957790</v>
      </c>
      <c r="AF15" s="4"/>
      <c r="AG15" s="5">
        <v>21138277</v>
      </c>
      <c r="AH15" s="4"/>
      <c r="AI15" s="5">
        <v>22028316</v>
      </c>
      <c r="AJ15" s="4"/>
      <c r="AK15" s="9">
        <f t="shared" si="0"/>
        <v>2.2295695320785629E-7</v>
      </c>
    </row>
    <row r="16" spans="1:40" ht="21" x14ac:dyDescent="0.55000000000000004">
      <c r="A16" s="12" t="s">
        <v>67</v>
      </c>
      <c r="C16" s="4" t="s">
        <v>47</v>
      </c>
      <c r="D16" s="4"/>
      <c r="E16" s="4" t="s">
        <v>47</v>
      </c>
      <c r="F16" s="4"/>
      <c r="G16" s="4" t="s">
        <v>68</v>
      </c>
      <c r="H16" s="4"/>
      <c r="I16" s="4" t="s">
        <v>69</v>
      </c>
      <c r="J16" s="4"/>
      <c r="K16" s="5">
        <v>0</v>
      </c>
      <c r="L16" s="4"/>
      <c r="M16" s="5">
        <v>0</v>
      </c>
      <c r="N16" s="4"/>
      <c r="O16" s="5">
        <v>33885</v>
      </c>
      <c r="P16" s="4"/>
      <c r="Q16" s="5">
        <v>28422267731</v>
      </c>
      <c r="R16" s="4"/>
      <c r="S16" s="5">
        <v>31775443953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4"/>
      <c r="AC16" s="5">
        <v>33885</v>
      </c>
      <c r="AD16" s="4"/>
      <c r="AE16" s="5">
        <v>963740</v>
      </c>
      <c r="AF16" s="4"/>
      <c r="AG16" s="5">
        <v>28422267731</v>
      </c>
      <c r="AH16" s="4"/>
      <c r="AI16" s="5">
        <v>32655064467</v>
      </c>
      <c r="AJ16" s="4"/>
      <c r="AK16" s="9">
        <f t="shared" si="0"/>
        <v>3.3051431077929196E-4</v>
      </c>
    </row>
    <row r="17" spans="1:37" ht="21" x14ac:dyDescent="0.55000000000000004">
      <c r="A17" s="12" t="s">
        <v>70</v>
      </c>
      <c r="C17" s="4" t="s">
        <v>47</v>
      </c>
      <c r="D17" s="4"/>
      <c r="E17" s="4" t="s">
        <v>47</v>
      </c>
      <c r="F17" s="4"/>
      <c r="G17" s="4" t="s">
        <v>71</v>
      </c>
      <c r="H17" s="4"/>
      <c r="I17" s="4" t="s">
        <v>72</v>
      </c>
      <c r="J17" s="4"/>
      <c r="K17" s="5">
        <v>0</v>
      </c>
      <c r="L17" s="4"/>
      <c r="M17" s="5">
        <v>0</v>
      </c>
      <c r="N17" s="4"/>
      <c r="O17" s="5">
        <v>74170</v>
      </c>
      <c r="P17" s="4"/>
      <c r="Q17" s="5">
        <v>53381952247</v>
      </c>
      <c r="R17" s="4"/>
      <c r="S17" s="5">
        <v>54067834790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4"/>
      <c r="AC17" s="5">
        <v>74170</v>
      </c>
      <c r="AD17" s="4"/>
      <c r="AE17" s="5">
        <v>760110</v>
      </c>
      <c r="AF17" s="4"/>
      <c r="AG17" s="5">
        <v>53381952247</v>
      </c>
      <c r="AH17" s="4"/>
      <c r="AI17" s="5">
        <v>56375174077</v>
      </c>
      <c r="AJ17" s="4"/>
      <c r="AK17" s="9">
        <f t="shared" si="0"/>
        <v>5.7059454970459121E-4</v>
      </c>
    </row>
    <row r="18" spans="1:37" ht="21" x14ac:dyDescent="0.55000000000000004">
      <c r="A18" s="12" t="s">
        <v>73</v>
      </c>
      <c r="C18" s="4" t="s">
        <v>47</v>
      </c>
      <c r="D18" s="4"/>
      <c r="E18" s="4" t="s">
        <v>47</v>
      </c>
      <c r="F18" s="4"/>
      <c r="G18" s="4" t="s">
        <v>71</v>
      </c>
      <c r="H18" s="4"/>
      <c r="I18" s="4" t="s">
        <v>74</v>
      </c>
      <c r="J18" s="4"/>
      <c r="K18" s="5">
        <v>0</v>
      </c>
      <c r="L18" s="4"/>
      <c r="M18" s="5">
        <v>0</v>
      </c>
      <c r="N18" s="4"/>
      <c r="O18" s="5">
        <v>846621</v>
      </c>
      <c r="P18" s="4"/>
      <c r="Q18" s="5">
        <v>600008427700</v>
      </c>
      <c r="R18" s="4"/>
      <c r="S18" s="5">
        <v>604946525383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4"/>
      <c r="AC18" s="5">
        <v>846621</v>
      </c>
      <c r="AD18" s="4"/>
      <c r="AE18" s="5">
        <v>754550</v>
      </c>
      <c r="AF18" s="4"/>
      <c r="AG18" s="5">
        <v>600008427700</v>
      </c>
      <c r="AH18" s="4"/>
      <c r="AI18" s="5">
        <v>638793121357</v>
      </c>
      <c r="AJ18" s="4"/>
      <c r="AK18" s="9">
        <f t="shared" si="0"/>
        <v>6.4654678127866478E-3</v>
      </c>
    </row>
    <row r="19" spans="1:37" ht="21" x14ac:dyDescent="0.55000000000000004">
      <c r="A19" s="12" t="s">
        <v>75</v>
      </c>
      <c r="C19" s="4" t="s">
        <v>47</v>
      </c>
      <c r="D19" s="4"/>
      <c r="E19" s="4" t="s">
        <v>47</v>
      </c>
      <c r="F19" s="4"/>
      <c r="G19" s="4" t="s">
        <v>76</v>
      </c>
      <c r="H19" s="4"/>
      <c r="I19" s="4" t="s">
        <v>77</v>
      </c>
      <c r="J19" s="4"/>
      <c r="K19" s="5">
        <v>0</v>
      </c>
      <c r="L19" s="4"/>
      <c r="M19" s="5">
        <v>0</v>
      </c>
      <c r="N19" s="4"/>
      <c r="O19" s="5">
        <v>717148</v>
      </c>
      <c r="P19" s="4"/>
      <c r="Q19" s="5">
        <v>537168268006</v>
      </c>
      <c r="R19" s="4"/>
      <c r="S19" s="5">
        <v>550533185612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v>717148</v>
      </c>
      <c r="AD19" s="4"/>
      <c r="AE19" s="5">
        <v>794520</v>
      </c>
      <c r="AF19" s="4"/>
      <c r="AG19" s="5">
        <v>537168268006</v>
      </c>
      <c r="AH19" s="4"/>
      <c r="AI19" s="5">
        <v>569766349658</v>
      </c>
      <c r="AJ19" s="4"/>
      <c r="AK19" s="9">
        <f t="shared" si="0"/>
        <v>5.766821638118402E-3</v>
      </c>
    </row>
    <row r="20" spans="1:37" ht="21" x14ac:dyDescent="0.55000000000000004">
      <c r="A20" s="12" t="s">
        <v>78</v>
      </c>
      <c r="C20" s="4" t="s">
        <v>47</v>
      </c>
      <c r="D20" s="4"/>
      <c r="E20" s="4" t="s">
        <v>47</v>
      </c>
      <c r="F20" s="4"/>
      <c r="G20" s="4" t="s">
        <v>79</v>
      </c>
      <c r="H20" s="4"/>
      <c r="I20" s="4" t="s">
        <v>80</v>
      </c>
      <c r="J20" s="4"/>
      <c r="K20" s="5">
        <v>0</v>
      </c>
      <c r="L20" s="4"/>
      <c r="M20" s="5">
        <v>0</v>
      </c>
      <c r="N20" s="4"/>
      <c r="O20" s="5">
        <v>600</v>
      </c>
      <c r="P20" s="4"/>
      <c r="Q20" s="5">
        <v>566406640</v>
      </c>
      <c r="R20" s="4"/>
      <c r="S20" s="5">
        <v>578461583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4"/>
      <c r="AC20" s="5">
        <v>600</v>
      </c>
      <c r="AD20" s="4"/>
      <c r="AE20" s="5">
        <v>986590</v>
      </c>
      <c r="AF20" s="4"/>
      <c r="AG20" s="5">
        <v>566406640</v>
      </c>
      <c r="AH20" s="4"/>
      <c r="AI20" s="5">
        <v>591931061</v>
      </c>
      <c r="AJ20" s="4"/>
      <c r="AK20" s="9">
        <f t="shared" si="0"/>
        <v>5.9911591003894139E-6</v>
      </c>
    </row>
    <row r="21" spans="1:37" ht="21" x14ac:dyDescent="0.55000000000000004">
      <c r="A21" s="12" t="s">
        <v>81</v>
      </c>
      <c r="C21" s="4" t="s">
        <v>47</v>
      </c>
      <c r="D21" s="4"/>
      <c r="E21" s="4" t="s">
        <v>47</v>
      </c>
      <c r="F21" s="4"/>
      <c r="G21" s="4" t="s">
        <v>82</v>
      </c>
      <c r="H21" s="4"/>
      <c r="I21" s="4" t="s">
        <v>83</v>
      </c>
      <c r="J21" s="4"/>
      <c r="K21" s="5">
        <v>18</v>
      </c>
      <c r="L21" s="4"/>
      <c r="M21" s="5">
        <v>18</v>
      </c>
      <c r="N21" s="4"/>
      <c r="O21" s="5">
        <v>3100000</v>
      </c>
      <c r="P21" s="4"/>
      <c r="Q21" s="5">
        <v>2822141250000</v>
      </c>
      <c r="R21" s="4"/>
      <c r="S21" s="5">
        <v>2842124863393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4"/>
      <c r="AC21" s="5">
        <v>3100000</v>
      </c>
      <c r="AD21" s="4"/>
      <c r="AE21" s="5">
        <v>925850</v>
      </c>
      <c r="AF21" s="4"/>
      <c r="AG21" s="5">
        <v>2822141250000</v>
      </c>
      <c r="AH21" s="4"/>
      <c r="AI21" s="5">
        <v>2870023782268</v>
      </c>
      <c r="AJ21" s="4"/>
      <c r="AK21" s="9">
        <f t="shared" si="0"/>
        <v>2.9048600815811849E-2</v>
      </c>
    </row>
    <row r="22" spans="1:37" ht="21" x14ac:dyDescent="0.55000000000000004">
      <c r="A22" s="12" t="s">
        <v>84</v>
      </c>
      <c r="C22" s="4" t="s">
        <v>47</v>
      </c>
      <c r="D22" s="4"/>
      <c r="E22" s="4" t="s">
        <v>47</v>
      </c>
      <c r="F22" s="4"/>
      <c r="G22" s="4" t="s">
        <v>85</v>
      </c>
      <c r="H22" s="4"/>
      <c r="I22" s="4" t="s">
        <v>86</v>
      </c>
      <c r="J22" s="4"/>
      <c r="K22" s="5">
        <v>19</v>
      </c>
      <c r="L22" s="4"/>
      <c r="M22" s="5">
        <v>19</v>
      </c>
      <c r="N22" s="4"/>
      <c r="O22" s="5">
        <v>1205000</v>
      </c>
      <c r="P22" s="4"/>
      <c r="Q22" s="5">
        <v>1040433300342</v>
      </c>
      <c r="R22" s="4"/>
      <c r="S22" s="5">
        <v>1043464259193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4"/>
      <c r="AC22" s="5">
        <v>1205000</v>
      </c>
      <c r="AD22" s="4"/>
      <c r="AE22" s="5">
        <v>872802</v>
      </c>
      <c r="AF22" s="4"/>
      <c r="AG22" s="5">
        <v>1040433300342</v>
      </c>
      <c r="AH22" s="4"/>
      <c r="AI22" s="5">
        <v>1051685655601</v>
      </c>
      <c r="AJ22" s="4"/>
      <c r="AK22" s="9">
        <f t="shared" si="0"/>
        <v>1.064450998002779E-2</v>
      </c>
    </row>
    <row r="23" spans="1:37" ht="21" x14ac:dyDescent="0.55000000000000004">
      <c r="A23" s="12" t="s">
        <v>87</v>
      </c>
      <c r="C23" s="4" t="s">
        <v>47</v>
      </c>
      <c r="D23" s="4"/>
      <c r="E23" s="4" t="s">
        <v>47</v>
      </c>
      <c r="F23" s="4"/>
      <c r="G23" s="4" t="s">
        <v>88</v>
      </c>
      <c r="H23" s="4"/>
      <c r="I23" s="4" t="s">
        <v>89</v>
      </c>
      <c r="J23" s="4"/>
      <c r="K23" s="5">
        <v>20</v>
      </c>
      <c r="L23" s="4"/>
      <c r="M23" s="5">
        <v>20</v>
      </c>
      <c r="N23" s="4"/>
      <c r="O23" s="5">
        <v>3750000</v>
      </c>
      <c r="P23" s="4"/>
      <c r="Q23" s="5">
        <v>3697993125000</v>
      </c>
      <c r="R23" s="4"/>
      <c r="S23" s="5">
        <v>3713976077850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4"/>
      <c r="AC23" s="5">
        <v>3750000</v>
      </c>
      <c r="AD23" s="4"/>
      <c r="AE23" s="5">
        <v>997608</v>
      </c>
      <c r="AF23" s="4"/>
      <c r="AG23" s="5">
        <v>3697993125000</v>
      </c>
      <c r="AH23" s="4"/>
      <c r="AI23" s="5">
        <v>3740885035087</v>
      </c>
      <c r="AJ23" s="4"/>
      <c r="AK23" s="9">
        <f t="shared" si="0"/>
        <v>3.7862918333106448E-2</v>
      </c>
    </row>
    <row r="24" spans="1:37" ht="21" x14ac:dyDescent="0.55000000000000004">
      <c r="A24" s="12" t="s">
        <v>90</v>
      </c>
      <c r="C24" s="4" t="s">
        <v>47</v>
      </c>
      <c r="D24" s="4"/>
      <c r="E24" s="4" t="s">
        <v>47</v>
      </c>
      <c r="F24" s="4"/>
      <c r="G24" s="4" t="s">
        <v>91</v>
      </c>
      <c r="H24" s="4"/>
      <c r="I24" s="4" t="s">
        <v>92</v>
      </c>
      <c r="J24" s="4"/>
      <c r="K24" s="5">
        <v>23</v>
      </c>
      <c r="L24" s="4"/>
      <c r="M24" s="5">
        <v>23</v>
      </c>
      <c r="N24" s="4"/>
      <c r="O24" s="5">
        <v>1000000</v>
      </c>
      <c r="P24" s="4"/>
      <c r="Q24" s="5">
        <v>1000008125000</v>
      </c>
      <c r="R24" s="4"/>
      <c r="S24" s="5">
        <v>915911507053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4"/>
      <c r="AC24" s="5">
        <v>1000000</v>
      </c>
      <c r="AD24" s="4"/>
      <c r="AE24" s="5">
        <v>922944</v>
      </c>
      <c r="AF24" s="4"/>
      <c r="AG24" s="5">
        <v>1000008125000</v>
      </c>
      <c r="AH24" s="4"/>
      <c r="AI24" s="5">
        <v>922908235920</v>
      </c>
      <c r="AJ24" s="4"/>
      <c r="AK24" s="9">
        <f t="shared" si="0"/>
        <v>9.3411048021628459E-3</v>
      </c>
    </row>
    <row r="25" spans="1:37" ht="21" x14ac:dyDescent="0.55000000000000004">
      <c r="A25" s="12" t="s">
        <v>93</v>
      </c>
      <c r="C25" s="4" t="s">
        <v>47</v>
      </c>
      <c r="D25" s="4"/>
      <c r="E25" s="4" t="s">
        <v>47</v>
      </c>
      <c r="F25" s="4"/>
      <c r="G25" s="4" t="s">
        <v>94</v>
      </c>
      <c r="H25" s="4"/>
      <c r="I25" s="4" t="s">
        <v>95</v>
      </c>
      <c r="J25" s="4"/>
      <c r="K25" s="5">
        <v>18.5</v>
      </c>
      <c r="L25" s="4"/>
      <c r="M25" s="5">
        <v>18.5</v>
      </c>
      <c r="N25" s="4"/>
      <c r="O25" s="5">
        <v>1685000</v>
      </c>
      <c r="P25" s="4"/>
      <c r="Q25" s="5">
        <v>1609675400862</v>
      </c>
      <c r="R25" s="4"/>
      <c r="S25" s="5">
        <v>1607210353185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4"/>
      <c r="AC25" s="5">
        <v>1685000</v>
      </c>
      <c r="AD25" s="4"/>
      <c r="AE25" s="5">
        <v>963972</v>
      </c>
      <c r="AF25" s="4"/>
      <c r="AG25" s="5">
        <v>1609675400862</v>
      </c>
      <c r="AH25" s="4"/>
      <c r="AI25" s="5">
        <v>1624229878653</v>
      </c>
      <c r="AJ25" s="4"/>
      <c r="AK25" s="9">
        <f t="shared" si="0"/>
        <v>1.6439447529881041E-2</v>
      </c>
    </row>
    <row r="26" spans="1:37" ht="21" x14ac:dyDescent="0.55000000000000004">
      <c r="A26" s="12" t="s">
        <v>96</v>
      </c>
      <c r="C26" s="4" t="s">
        <v>47</v>
      </c>
      <c r="D26" s="4"/>
      <c r="E26" s="4" t="s">
        <v>47</v>
      </c>
      <c r="F26" s="4"/>
      <c r="G26" s="4" t="s">
        <v>97</v>
      </c>
      <c r="H26" s="4"/>
      <c r="I26" s="4" t="s">
        <v>98</v>
      </c>
      <c r="J26" s="4"/>
      <c r="K26" s="5">
        <v>18</v>
      </c>
      <c r="L26" s="4"/>
      <c r="M26" s="5">
        <v>18</v>
      </c>
      <c r="N26" s="4"/>
      <c r="O26" s="5">
        <v>205000</v>
      </c>
      <c r="P26" s="4"/>
      <c r="Q26" s="5">
        <v>187093345701</v>
      </c>
      <c r="R26" s="4"/>
      <c r="S26" s="5">
        <v>197820409162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4"/>
      <c r="AC26" s="5">
        <v>205000</v>
      </c>
      <c r="AD26" s="4"/>
      <c r="AE26" s="5">
        <v>962668</v>
      </c>
      <c r="AF26" s="4"/>
      <c r="AG26" s="5">
        <v>187093345701</v>
      </c>
      <c r="AH26" s="4"/>
      <c r="AI26" s="5">
        <v>197339292806</v>
      </c>
      <c r="AJ26" s="4"/>
      <c r="AK26" s="9">
        <f t="shared" si="0"/>
        <v>1.9973459374842267E-3</v>
      </c>
    </row>
    <row r="27" spans="1:37" ht="21" x14ac:dyDescent="0.55000000000000004">
      <c r="A27" s="12" t="s">
        <v>99</v>
      </c>
      <c r="C27" s="4" t="s">
        <v>47</v>
      </c>
      <c r="D27" s="4"/>
      <c r="E27" s="4" t="s">
        <v>47</v>
      </c>
      <c r="F27" s="4"/>
      <c r="G27" s="4" t="s">
        <v>97</v>
      </c>
      <c r="H27" s="4"/>
      <c r="I27" s="4" t="s">
        <v>100</v>
      </c>
      <c r="J27" s="4"/>
      <c r="K27" s="5">
        <v>18</v>
      </c>
      <c r="L27" s="4"/>
      <c r="M27" s="5">
        <v>18</v>
      </c>
      <c r="N27" s="4"/>
      <c r="O27" s="5">
        <v>625000</v>
      </c>
      <c r="P27" s="4"/>
      <c r="Q27" s="5">
        <v>567008125000</v>
      </c>
      <c r="R27" s="4"/>
      <c r="S27" s="5">
        <v>567236143747</v>
      </c>
      <c r="T27" s="4"/>
      <c r="U27" s="5">
        <v>9925000</v>
      </c>
      <c r="V27" s="4"/>
      <c r="W27" s="5">
        <v>9137678891003</v>
      </c>
      <c r="X27" s="4"/>
      <c r="Y27" s="5">
        <v>0</v>
      </c>
      <c r="Z27" s="4"/>
      <c r="AA27" s="5">
        <v>0</v>
      </c>
      <c r="AB27" s="4"/>
      <c r="AC27" s="5">
        <v>10550000</v>
      </c>
      <c r="AD27" s="4"/>
      <c r="AE27" s="5">
        <v>917167</v>
      </c>
      <c r="AF27" s="4"/>
      <c r="AG27" s="5">
        <v>9704687016003</v>
      </c>
      <c r="AH27" s="4"/>
      <c r="AI27" s="5">
        <v>9675736900665</v>
      </c>
      <c r="AJ27" s="4"/>
      <c r="AK27" s="9">
        <f t="shared" si="0"/>
        <v>9.7931808287710004E-2</v>
      </c>
    </row>
    <row r="28" spans="1:37" ht="21" x14ac:dyDescent="0.55000000000000004">
      <c r="A28" s="12" t="s">
        <v>101</v>
      </c>
      <c r="C28" s="4" t="s">
        <v>47</v>
      </c>
      <c r="D28" s="4"/>
      <c r="E28" s="4" t="s">
        <v>47</v>
      </c>
      <c r="F28" s="4"/>
      <c r="G28" s="4" t="s">
        <v>102</v>
      </c>
      <c r="H28" s="4"/>
      <c r="I28" s="4" t="s">
        <v>103</v>
      </c>
      <c r="J28" s="4"/>
      <c r="K28" s="5">
        <v>20.5</v>
      </c>
      <c r="L28" s="4"/>
      <c r="M28" s="5">
        <v>20.5</v>
      </c>
      <c r="N28" s="4"/>
      <c r="O28" s="5">
        <v>931853</v>
      </c>
      <c r="P28" s="4"/>
      <c r="Q28" s="5">
        <v>909449310683</v>
      </c>
      <c r="R28" s="4"/>
      <c r="S28" s="5">
        <v>899217276775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4"/>
      <c r="AC28" s="5">
        <v>931853</v>
      </c>
      <c r="AD28" s="4"/>
      <c r="AE28" s="5">
        <v>948013</v>
      </c>
      <c r="AF28" s="4"/>
      <c r="AG28" s="5">
        <v>909449310683</v>
      </c>
      <c r="AH28" s="4"/>
      <c r="AI28" s="5">
        <v>883374525999</v>
      </c>
      <c r="AJ28" s="4"/>
      <c r="AK28" s="9">
        <f t="shared" si="0"/>
        <v>8.9409691080412721E-3</v>
      </c>
    </row>
    <row r="29" spans="1:37" ht="21" x14ac:dyDescent="0.55000000000000004">
      <c r="A29" s="12" t="s">
        <v>104</v>
      </c>
      <c r="C29" s="4" t="s">
        <v>47</v>
      </c>
      <c r="D29" s="4"/>
      <c r="E29" s="4" t="s">
        <v>47</v>
      </c>
      <c r="F29" s="4"/>
      <c r="G29" s="4" t="s">
        <v>102</v>
      </c>
      <c r="H29" s="4"/>
      <c r="I29" s="4" t="s">
        <v>105</v>
      </c>
      <c r="J29" s="4"/>
      <c r="K29" s="5">
        <v>20.5</v>
      </c>
      <c r="L29" s="4"/>
      <c r="M29" s="5">
        <v>20.5</v>
      </c>
      <c r="N29" s="4"/>
      <c r="O29" s="5">
        <v>2600000</v>
      </c>
      <c r="P29" s="4"/>
      <c r="Q29" s="5">
        <v>2348344375000</v>
      </c>
      <c r="R29" s="4"/>
      <c r="S29" s="5">
        <v>2419336247087</v>
      </c>
      <c r="T29" s="4"/>
      <c r="U29" s="5">
        <v>0</v>
      </c>
      <c r="V29" s="4"/>
      <c r="W29" s="5">
        <v>0</v>
      </c>
      <c r="X29" s="4"/>
      <c r="Y29" s="5">
        <v>0</v>
      </c>
      <c r="Z29" s="4"/>
      <c r="AA29" s="5">
        <v>0</v>
      </c>
      <c r="AB29" s="4"/>
      <c r="AC29" s="5">
        <v>2600000</v>
      </c>
      <c r="AD29" s="4"/>
      <c r="AE29" s="5">
        <v>928618</v>
      </c>
      <c r="AF29" s="4"/>
      <c r="AG29" s="5">
        <v>2348344375000</v>
      </c>
      <c r="AH29" s="4"/>
      <c r="AI29" s="5">
        <v>2414313241736</v>
      </c>
      <c r="AJ29" s="4"/>
      <c r="AK29" s="9">
        <f t="shared" si="0"/>
        <v>2.4436181343450911E-2</v>
      </c>
    </row>
    <row r="30" spans="1:37" ht="21" x14ac:dyDescent="0.55000000000000004">
      <c r="A30" s="12" t="s">
        <v>106</v>
      </c>
      <c r="C30" s="4" t="s">
        <v>47</v>
      </c>
      <c r="D30" s="4"/>
      <c r="E30" s="4" t="s">
        <v>47</v>
      </c>
      <c r="F30" s="4"/>
      <c r="G30" s="4" t="s">
        <v>107</v>
      </c>
      <c r="H30" s="4"/>
      <c r="I30" s="4" t="s">
        <v>108</v>
      </c>
      <c r="J30" s="4"/>
      <c r="K30" s="5">
        <v>20.5</v>
      </c>
      <c r="L30" s="4"/>
      <c r="M30" s="5">
        <v>20.5</v>
      </c>
      <c r="N30" s="4"/>
      <c r="O30" s="5">
        <v>625000</v>
      </c>
      <c r="P30" s="4"/>
      <c r="Q30" s="5">
        <v>574164375000</v>
      </c>
      <c r="R30" s="4"/>
      <c r="S30" s="5">
        <v>574395241321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4"/>
      <c r="AC30" s="5">
        <v>625000</v>
      </c>
      <c r="AD30" s="4"/>
      <c r="AE30" s="5">
        <v>919443</v>
      </c>
      <c r="AF30" s="4"/>
      <c r="AG30" s="5">
        <v>574164375000</v>
      </c>
      <c r="AH30" s="4"/>
      <c r="AI30" s="5">
        <v>574629607239</v>
      </c>
      <c r="AJ30" s="4"/>
      <c r="AK30" s="9">
        <f t="shared" si="0"/>
        <v>5.8160445152972461E-3</v>
      </c>
    </row>
    <row r="31" spans="1:37" ht="21" x14ac:dyDescent="0.55000000000000004">
      <c r="A31" s="12" t="s">
        <v>109</v>
      </c>
      <c r="C31" s="4" t="s">
        <v>47</v>
      </c>
      <c r="D31" s="4"/>
      <c r="E31" s="4" t="s">
        <v>47</v>
      </c>
      <c r="F31" s="4"/>
      <c r="G31" s="4" t="s">
        <v>110</v>
      </c>
      <c r="H31" s="4"/>
      <c r="I31" s="4" t="s">
        <v>111</v>
      </c>
      <c r="J31" s="4"/>
      <c r="K31" s="5">
        <v>23</v>
      </c>
      <c r="L31" s="4"/>
      <c r="M31" s="5">
        <v>23</v>
      </c>
      <c r="N31" s="4"/>
      <c r="O31" s="5">
        <v>5405000</v>
      </c>
      <c r="P31" s="4"/>
      <c r="Q31" s="5">
        <v>4897717338014</v>
      </c>
      <c r="R31" s="4"/>
      <c r="S31" s="5">
        <v>4905814887306</v>
      </c>
      <c r="T31" s="4"/>
      <c r="U31" s="5">
        <v>0</v>
      </c>
      <c r="V31" s="4"/>
      <c r="W31" s="5">
        <v>0</v>
      </c>
      <c r="X31" s="4"/>
      <c r="Y31" s="5">
        <v>0</v>
      </c>
      <c r="Z31" s="4"/>
      <c r="AA31" s="5">
        <v>0</v>
      </c>
      <c r="AB31" s="4"/>
      <c r="AC31" s="5">
        <v>5405000</v>
      </c>
      <c r="AD31" s="4"/>
      <c r="AE31" s="5">
        <v>901787</v>
      </c>
      <c r="AF31" s="4"/>
      <c r="AG31" s="5">
        <v>4897717338014</v>
      </c>
      <c r="AH31" s="4"/>
      <c r="AI31" s="5">
        <v>4873969861349</v>
      </c>
      <c r="AJ31" s="4"/>
      <c r="AK31" s="9">
        <f t="shared" si="0"/>
        <v>4.9331300237080801E-2</v>
      </c>
    </row>
    <row r="32" spans="1:37" ht="21" x14ac:dyDescent="0.55000000000000004">
      <c r="A32" s="12" t="s">
        <v>112</v>
      </c>
      <c r="C32" s="4" t="s">
        <v>47</v>
      </c>
      <c r="D32" s="4"/>
      <c r="E32" s="4" t="s">
        <v>47</v>
      </c>
      <c r="F32" s="4"/>
      <c r="G32" s="4" t="s">
        <v>113</v>
      </c>
      <c r="H32" s="4"/>
      <c r="I32" s="4" t="s">
        <v>114</v>
      </c>
      <c r="J32" s="4"/>
      <c r="K32" s="5">
        <v>23</v>
      </c>
      <c r="L32" s="4"/>
      <c r="M32" s="5">
        <v>23</v>
      </c>
      <c r="N32" s="4"/>
      <c r="O32" s="5">
        <v>1000000</v>
      </c>
      <c r="P32" s="4"/>
      <c r="Q32" s="5">
        <v>930730000000</v>
      </c>
      <c r="R32" s="4"/>
      <c r="S32" s="5">
        <v>927129072356</v>
      </c>
      <c r="T32" s="4"/>
      <c r="U32" s="5">
        <v>0</v>
      </c>
      <c r="V32" s="4"/>
      <c r="W32" s="5">
        <v>0</v>
      </c>
      <c r="X32" s="4"/>
      <c r="Y32" s="5">
        <v>0</v>
      </c>
      <c r="Z32" s="4"/>
      <c r="AA32" s="5">
        <v>0</v>
      </c>
      <c r="AB32" s="4"/>
      <c r="AC32" s="5">
        <v>1000000</v>
      </c>
      <c r="AD32" s="4"/>
      <c r="AE32" s="5">
        <v>929760</v>
      </c>
      <c r="AF32" s="4"/>
      <c r="AG32" s="5">
        <v>930730000000</v>
      </c>
      <c r="AH32" s="4"/>
      <c r="AI32" s="5">
        <v>929723971800</v>
      </c>
      <c r="AJ32" s="4"/>
      <c r="AK32" s="9">
        <f t="shared" si="0"/>
        <v>9.4100894538118544E-3</v>
      </c>
    </row>
    <row r="33" spans="1:37" ht="21" x14ac:dyDescent="0.55000000000000004">
      <c r="A33" s="12" t="s">
        <v>115</v>
      </c>
      <c r="C33" s="4" t="s">
        <v>47</v>
      </c>
      <c r="D33" s="4"/>
      <c r="E33" s="4" t="s">
        <v>47</v>
      </c>
      <c r="F33" s="4"/>
      <c r="G33" s="4" t="s">
        <v>116</v>
      </c>
      <c r="H33" s="4"/>
      <c r="I33" s="4" t="s">
        <v>117</v>
      </c>
      <c r="J33" s="4"/>
      <c r="K33" s="5">
        <v>18</v>
      </c>
      <c r="L33" s="4"/>
      <c r="M33" s="5">
        <v>18</v>
      </c>
      <c r="N33" s="4"/>
      <c r="O33" s="5">
        <v>460000</v>
      </c>
      <c r="P33" s="4"/>
      <c r="Q33" s="5">
        <v>450820000000</v>
      </c>
      <c r="R33" s="4"/>
      <c r="S33" s="5">
        <v>454843254140</v>
      </c>
      <c r="T33" s="4"/>
      <c r="U33" s="5">
        <v>0</v>
      </c>
      <c r="V33" s="4"/>
      <c r="W33" s="5">
        <v>0</v>
      </c>
      <c r="X33" s="4"/>
      <c r="Y33" s="5">
        <v>0</v>
      </c>
      <c r="Z33" s="4"/>
      <c r="AA33" s="5">
        <v>0</v>
      </c>
      <c r="AB33" s="4"/>
      <c r="AC33" s="5">
        <v>460000</v>
      </c>
      <c r="AD33" s="4"/>
      <c r="AE33" s="5">
        <v>989586</v>
      </c>
      <c r="AF33" s="4"/>
      <c r="AG33" s="5">
        <v>450820000000</v>
      </c>
      <c r="AH33" s="4"/>
      <c r="AI33" s="5">
        <v>455191920629</v>
      </c>
      <c r="AJ33" s="4"/>
      <c r="AK33" s="9">
        <f t="shared" si="0"/>
        <v>4.6071703233363003E-3</v>
      </c>
    </row>
    <row r="34" spans="1:37" ht="21" x14ac:dyDescent="0.55000000000000004">
      <c r="A34" s="12" t="s">
        <v>118</v>
      </c>
      <c r="C34" s="4" t="s">
        <v>47</v>
      </c>
      <c r="D34" s="4"/>
      <c r="E34" s="4" t="s">
        <v>47</v>
      </c>
      <c r="F34" s="4"/>
      <c r="G34" s="4" t="s">
        <v>119</v>
      </c>
      <c r="H34" s="4"/>
      <c r="I34" s="4" t="s">
        <v>120</v>
      </c>
      <c r="J34" s="4"/>
      <c r="K34" s="5">
        <v>23</v>
      </c>
      <c r="L34" s="4"/>
      <c r="M34" s="5">
        <v>23</v>
      </c>
      <c r="N34" s="4"/>
      <c r="O34" s="5">
        <v>450000</v>
      </c>
      <c r="P34" s="4"/>
      <c r="Q34" s="5">
        <v>450000000000</v>
      </c>
      <c r="R34" s="4"/>
      <c r="S34" s="5">
        <v>413918260045</v>
      </c>
      <c r="T34" s="4"/>
      <c r="U34" s="5">
        <v>0</v>
      </c>
      <c r="V34" s="4"/>
      <c r="W34" s="5">
        <v>0</v>
      </c>
      <c r="X34" s="4"/>
      <c r="Y34" s="5">
        <v>0</v>
      </c>
      <c r="Z34" s="4"/>
      <c r="AA34" s="5">
        <v>0</v>
      </c>
      <c r="AB34" s="4"/>
      <c r="AC34" s="5">
        <v>450000</v>
      </c>
      <c r="AD34" s="4"/>
      <c r="AE34" s="5">
        <v>927140</v>
      </c>
      <c r="AF34" s="4"/>
      <c r="AG34" s="5">
        <v>450000000000</v>
      </c>
      <c r="AH34" s="4"/>
      <c r="AI34" s="5">
        <v>417196832996</v>
      </c>
      <c r="AJ34" s="4"/>
      <c r="AK34" s="9">
        <f t="shared" si="0"/>
        <v>4.2226076098034462E-3</v>
      </c>
    </row>
    <row r="35" spans="1:37" ht="21" x14ac:dyDescent="0.55000000000000004">
      <c r="A35" s="12" t="s">
        <v>121</v>
      </c>
      <c r="C35" s="4" t="s">
        <v>47</v>
      </c>
      <c r="D35" s="4"/>
      <c r="E35" s="4" t="s">
        <v>47</v>
      </c>
      <c r="F35" s="4"/>
      <c r="G35" s="4" t="s">
        <v>122</v>
      </c>
      <c r="H35" s="4"/>
      <c r="I35" s="4" t="s">
        <v>123</v>
      </c>
      <c r="J35" s="4"/>
      <c r="K35" s="5">
        <v>0</v>
      </c>
      <c r="L35" s="4"/>
      <c r="M35" s="5">
        <v>0</v>
      </c>
      <c r="N35" s="4"/>
      <c r="O35" s="5">
        <v>0</v>
      </c>
      <c r="P35" s="4"/>
      <c r="Q35" s="5">
        <v>0</v>
      </c>
      <c r="R35" s="4"/>
      <c r="S35" s="5">
        <v>0</v>
      </c>
      <c r="T35" s="4"/>
      <c r="U35" s="5">
        <v>784814</v>
      </c>
      <c r="V35" s="4"/>
      <c r="W35" s="5">
        <v>430007715600</v>
      </c>
      <c r="X35" s="4"/>
      <c r="Y35" s="5">
        <v>0</v>
      </c>
      <c r="Z35" s="4"/>
      <c r="AA35" s="5">
        <v>0</v>
      </c>
      <c r="AB35" s="4"/>
      <c r="AC35" s="5">
        <v>784814</v>
      </c>
      <c r="AD35" s="4"/>
      <c r="AE35" s="5">
        <v>569770</v>
      </c>
      <c r="AF35" s="4"/>
      <c r="AG35" s="5">
        <v>430007715600</v>
      </c>
      <c r="AH35" s="4"/>
      <c r="AI35" s="5">
        <v>447146145195</v>
      </c>
      <c r="AJ35" s="4"/>
      <c r="AK35" s="9">
        <f t="shared" si="0"/>
        <v>4.5257359741577583E-3</v>
      </c>
    </row>
    <row r="36" spans="1:37" x14ac:dyDescent="0.45">
      <c r="A36" s="11" t="s">
        <v>30</v>
      </c>
      <c r="C36" s="4" t="s">
        <v>30</v>
      </c>
      <c r="D36" s="4"/>
      <c r="E36" s="4" t="s">
        <v>30</v>
      </c>
      <c r="F36" s="4"/>
      <c r="G36" s="4" t="s">
        <v>30</v>
      </c>
      <c r="H36" s="4"/>
      <c r="I36" s="4" t="s">
        <v>30</v>
      </c>
      <c r="J36" s="4"/>
      <c r="K36" s="4" t="s">
        <v>30</v>
      </c>
      <c r="L36" s="4"/>
      <c r="M36" s="4" t="s">
        <v>30</v>
      </c>
      <c r="N36" s="4"/>
      <c r="O36" s="4" t="s">
        <v>30</v>
      </c>
      <c r="P36" s="4"/>
      <c r="Q36" s="6">
        <f>SUM(Q9:Q35)</f>
        <v>28141244727134</v>
      </c>
      <c r="R36" s="4"/>
      <c r="S36" s="6">
        <f>SUM(S9:S35)</f>
        <v>28179145792520</v>
      </c>
      <c r="T36" s="4"/>
      <c r="U36" s="4" t="s">
        <v>30</v>
      </c>
      <c r="V36" s="4"/>
      <c r="W36" s="6">
        <f>SUM(W9:W35)</f>
        <v>9567686606603</v>
      </c>
      <c r="X36" s="4"/>
      <c r="Y36" s="4" t="s">
        <v>30</v>
      </c>
      <c r="Z36" s="4"/>
      <c r="AA36" s="6">
        <f>SUM(AA9:AA35)</f>
        <v>125544798720</v>
      </c>
      <c r="AB36" s="4"/>
      <c r="AC36" s="4" t="s">
        <v>30</v>
      </c>
      <c r="AD36" s="4"/>
      <c r="AE36" s="4" t="s">
        <v>30</v>
      </c>
      <c r="AF36" s="4"/>
      <c r="AG36" s="6">
        <f>SUM(AG9:AG35)</f>
        <v>37608769553057</v>
      </c>
      <c r="AH36" s="4"/>
      <c r="AI36" s="6">
        <f>SUM(AI9:AI35)</f>
        <v>37737939060491</v>
      </c>
      <c r="AJ36" s="4"/>
      <c r="AK36" s="10">
        <f>SUM(AK9:AK35)</f>
        <v>0.38196001515825473</v>
      </c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4"/>
  <sheetViews>
    <sheetView rightToLeft="1" workbookViewId="0">
      <selection activeCell="K24" sqref="K24"/>
    </sheetView>
  </sheetViews>
  <sheetFormatPr defaultRowHeight="18.75" x14ac:dyDescent="0.45"/>
  <cols>
    <col min="1" max="1" width="31.140625" style="14" customWidth="1"/>
    <col min="2" max="2" width="1" style="14" customWidth="1"/>
    <col min="3" max="3" width="18" style="14" customWidth="1"/>
    <col min="4" max="4" width="1" style="14" customWidth="1"/>
    <col min="5" max="5" width="17" style="14" customWidth="1"/>
    <col min="6" max="6" width="1" style="14" customWidth="1"/>
    <col min="7" max="7" width="21" style="14" customWidth="1"/>
    <col min="8" max="8" width="1" style="14" customWidth="1"/>
    <col min="9" max="9" width="16" style="14" customWidth="1"/>
    <col min="10" max="10" width="1" style="14" customWidth="1"/>
    <col min="11" max="11" width="28" style="14" customWidth="1"/>
    <col min="12" max="12" width="1" style="14" customWidth="1"/>
    <col min="13" max="13" width="31.140625" style="14" customWidth="1"/>
    <col min="14" max="14" width="1" style="14" customWidth="1"/>
    <col min="15" max="15" width="9.140625" style="14" customWidth="1"/>
    <col min="16" max="16384" width="9.140625" style="14"/>
  </cols>
  <sheetData>
    <row r="2" spans="1:13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</row>
    <row r="3" spans="1:13" ht="26.25" x14ac:dyDescent="0.4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</row>
    <row r="4" spans="1:13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</row>
    <row r="6" spans="1:13" ht="26.25" x14ac:dyDescent="0.45">
      <c r="A6" s="30" t="s">
        <v>3</v>
      </c>
      <c r="C6" s="30" t="s">
        <v>6</v>
      </c>
      <c r="D6" s="30" t="s">
        <v>6</v>
      </c>
      <c r="E6" s="30" t="s">
        <v>6</v>
      </c>
      <c r="F6" s="30" t="s">
        <v>6</v>
      </c>
      <c r="G6" s="30" t="s">
        <v>6</v>
      </c>
      <c r="H6" s="30" t="s">
        <v>6</v>
      </c>
      <c r="I6" s="30" t="s">
        <v>6</v>
      </c>
      <c r="J6" s="30" t="s">
        <v>6</v>
      </c>
      <c r="K6" s="30" t="s">
        <v>6</v>
      </c>
      <c r="L6" s="30" t="s">
        <v>6</v>
      </c>
      <c r="M6" s="30" t="s">
        <v>6</v>
      </c>
    </row>
    <row r="7" spans="1:13" ht="26.25" x14ac:dyDescent="0.45">
      <c r="A7" s="30" t="s">
        <v>3</v>
      </c>
      <c r="C7" s="30" t="s">
        <v>7</v>
      </c>
      <c r="E7" s="30" t="s">
        <v>124</v>
      </c>
      <c r="G7" s="30" t="s">
        <v>125</v>
      </c>
      <c r="I7" s="30" t="s">
        <v>126</v>
      </c>
      <c r="K7" s="30" t="s">
        <v>127</v>
      </c>
      <c r="M7" s="30" t="s">
        <v>128</v>
      </c>
    </row>
    <row r="8" spans="1:13" ht="21" x14ac:dyDescent="0.55000000000000004">
      <c r="A8" s="15" t="s">
        <v>115</v>
      </c>
      <c r="C8" s="16">
        <v>460000</v>
      </c>
      <c r="E8" s="16">
        <v>986580</v>
      </c>
      <c r="G8" s="16">
        <v>989586</v>
      </c>
      <c r="I8" s="14" t="s">
        <v>129</v>
      </c>
      <c r="K8" s="16">
        <v>455209560000</v>
      </c>
      <c r="M8" s="14" t="s">
        <v>264</v>
      </c>
    </row>
    <row r="9" spans="1:13" ht="21" x14ac:dyDescent="0.55000000000000004">
      <c r="A9" s="15" t="s">
        <v>87</v>
      </c>
      <c r="C9" s="16">
        <v>3750000</v>
      </c>
      <c r="E9" s="16">
        <v>970000</v>
      </c>
      <c r="G9" s="16">
        <v>997608</v>
      </c>
      <c r="I9" s="14" t="s">
        <v>130</v>
      </c>
      <c r="K9" s="16">
        <v>3741030000000</v>
      </c>
      <c r="M9" s="14" t="s">
        <v>264</v>
      </c>
    </row>
    <row r="10" spans="1:13" ht="21" x14ac:dyDescent="0.55000000000000004">
      <c r="A10" s="15" t="s">
        <v>53</v>
      </c>
      <c r="C10" s="16">
        <v>4000000</v>
      </c>
      <c r="E10" s="16">
        <v>999990</v>
      </c>
      <c r="G10" s="16">
        <v>954340</v>
      </c>
      <c r="I10" s="14" t="s">
        <v>131</v>
      </c>
      <c r="K10" s="16">
        <v>3817360000000</v>
      </c>
      <c r="M10" s="14" t="s">
        <v>264</v>
      </c>
    </row>
    <row r="11" spans="1:13" ht="21" x14ac:dyDescent="0.55000000000000004">
      <c r="A11" s="15" t="s">
        <v>93</v>
      </c>
      <c r="C11" s="16">
        <v>1685000</v>
      </c>
      <c r="E11" s="16">
        <v>930000</v>
      </c>
      <c r="G11" s="16">
        <v>963972</v>
      </c>
      <c r="I11" s="14" t="s">
        <v>132</v>
      </c>
      <c r="K11" s="16">
        <v>1624292820000</v>
      </c>
      <c r="M11" s="14" t="s">
        <v>264</v>
      </c>
    </row>
    <row r="12" spans="1:13" ht="21" x14ac:dyDescent="0.55000000000000004">
      <c r="A12" s="15" t="s">
        <v>50</v>
      </c>
      <c r="C12" s="16">
        <v>1050000</v>
      </c>
      <c r="E12" s="16">
        <v>923820</v>
      </c>
      <c r="G12" s="16">
        <v>939067</v>
      </c>
      <c r="I12" s="14" t="s">
        <v>133</v>
      </c>
      <c r="K12" s="16">
        <v>986020350000</v>
      </c>
      <c r="M12" s="14" t="s">
        <v>264</v>
      </c>
    </row>
    <row r="13" spans="1:13" ht="21" x14ac:dyDescent="0.55000000000000004">
      <c r="A13" s="15" t="s">
        <v>81</v>
      </c>
      <c r="C13" s="16">
        <v>3100000</v>
      </c>
      <c r="E13" s="16">
        <v>944769</v>
      </c>
      <c r="G13" s="16">
        <v>925850</v>
      </c>
      <c r="I13" s="14" t="s">
        <v>134</v>
      </c>
      <c r="K13" s="16">
        <v>2870135000000</v>
      </c>
      <c r="M13" s="14" t="s">
        <v>264</v>
      </c>
    </row>
    <row r="14" spans="1:13" ht="21" x14ac:dyDescent="0.55000000000000004">
      <c r="A14" s="15" t="s">
        <v>84</v>
      </c>
      <c r="C14" s="16">
        <v>1205000</v>
      </c>
      <c r="E14" s="16">
        <v>905000</v>
      </c>
      <c r="G14" s="16">
        <v>872802</v>
      </c>
      <c r="I14" s="14" t="s">
        <v>135</v>
      </c>
      <c r="K14" s="16">
        <v>1051726410000</v>
      </c>
      <c r="M14" s="14" t="s">
        <v>264</v>
      </c>
    </row>
    <row r="15" spans="1:13" ht="21" x14ac:dyDescent="0.55000000000000004">
      <c r="A15" s="15" t="s">
        <v>96</v>
      </c>
      <c r="C15" s="16">
        <v>205000</v>
      </c>
      <c r="E15" s="16">
        <v>960960</v>
      </c>
      <c r="G15" s="16">
        <v>962668</v>
      </c>
      <c r="I15" s="14" t="s">
        <v>136</v>
      </c>
      <c r="K15" s="16">
        <v>197346940000</v>
      </c>
      <c r="M15" s="14" t="s">
        <v>264</v>
      </c>
    </row>
    <row r="16" spans="1:13" ht="21" x14ac:dyDescent="0.55000000000000004">
      <c r="A16" s="15" t="s">
        <v>99</v>
      </c>
      <c r="C16" s="16">
        <v>10550000</v>
      </c>
      <c r="E16" s="16">
        <v>950950</v>
      </c>
      <c r="G16" s="16">
        <v>917167</v>
      </c>
      <c r="I16" s="14" t="s">
        <v>137</v>
      </c>
      <c r="K16" s="16">
        <v>9676111850000</v>
      </c>
      <c r="M16" s="14" t="s">
        <v>264</v>
      </c>
    </row>
    <row r="17" spans="1:13" ht="21" x14ac:dyDescent="0.55000000000000004">
      <c r="A17" s="15" t="s">
        <v>101</v>
      </c>
      <c r="C17" s="16">
        <v>931853</v>
      </c>
      <c r="E17" s="16">
        <v>978800</v>
      </c>
      <c r="G17" s="16">
        <v>948013</v>
      </c>
      <c r="I17" s="14" t="s">
        <v>138</v>
      </c>
      <c r="K17" s="16">
        <v>883408758089</v>
      </c>
      <c r="M17" s="14" t="s">
        <v>264</v>
      </c>
    </row>
    <row r="18" spans="1:13" ht="21" x14ac:dyDescent="0.55000000000000004">
      <c r="A18" s="15" t="s">
        <v>104</v>
      </c>
      <c r="C18" s="16">
        <v>2600000</v>
      </c>
      <c r="E18" s="16">
        <v>928500</v>
      </c>
      <c r="G18" s="16">
        <v>928618</v>
      </c>
      <c r="I18" s="14" t="s">
        <v>139</v>
      </c>
      <c r="K18" s="16">
        <v>2414406800000</v>
      </c>
      <c r="M18" s="14" t="s">
        <v>264</v>
      </c>
    </row>
    <row r="19" spans="1:13" ht="21" x14ac:dyDescent="0.55000000000000004">
      <c r="A19" s="15" t="s">
        <v>106</v>
      </c>
      <c r="C19" s="16">
        <v>625000</v>
      </c>
      <c r="E19" s="16">
        <v>925500</v>
      </c>
      <c r="G19" s="16">
        <v>919443</v>
      </c>
      <c r="I19" s="14" t="s">
        <v>140</v>
      </c>
      <c r="K19" s="16">
        <v>574651875000</v>
      </c>
      <c r="M19" s="14" t="s">
        <v>264</v>
      </c>
    </row>
    <row r="20" spans="1:13" ht="21" x14ac:dyDescent="0.55000000000000004">
      <c r="A20" s="15" t="s">
        <v>109</v>
      </c>
      <c r="C20" s="16">
        <v>5405000</v>
      </c>
      <c r="E20" s="16">
        <v>957600</v>
      </c>
      <c r="G20" s="16">
        <v>901787</v>
      </c>
      <c r="I20" s="14" t="s">
        <v>141</v>
      </c>
      <c r="K20" s="16">
        <v>4874158735000</v>
      </c>
      <c r="M20" s="14" t="s">
        <v>264</v>
      </c>
    </row>
    <row r="21" spans="1:13" ht="21" x14ac:dyDescent="0.55000000000000004">
      <c r="A21" s="15" t="s">
        <v>118</v>
      </c>
      <c r="C21" s="16">
        <v>450000</v>
      </c>
      <c r="E21" s="16">
        <v>1000000</v>
      </c>
      <c r="G21" s="16">
        <v>927140</v>
      </c>
      <c r="I21" s="14" t="s">
        <v>142</v>
      </c>
      <c r="K21" s="16">
        <v>417213000000</v>
      </c>
      <c r="M21" s="14" t="s">
        <v>264</v>
      </c>
    </row>
    <row r="22" spans="1:13" ht="21" x14ac:dyDescent="0.55000000000000004">
      <c r="A22" s="15" t="s">
        <v>112</v>
      </c>
      <c r="C22" s="16">
        <v>1000000</v>
      </c>
      <c r="E22" s="16">
        <v>931280</v>
      </c>
      <c r="G22" s="16">
        <v>929760</v>
      </c>
      <c r="I22" s="14" t="s">
        <v>143</v>
      </c>
      <c r="K22" s="16">
        <v>929760000000</v>
      </c>
      <c r="M22" s="14" t="s">
        <v>264</v>
      </c>
    </row>
    <row r="23" spans="1:13" ht="19.5" thickBot="1" x14ac:dyDescent="0.5">
      <c r="K23" s="35">
        <f>SUM(K8:K22)</f>
        <v>34512832098089</v>
      </c>
    </row>
    <row r="24" spans="1:13" ht="19.5" thickTop="1" x14ac:dyDescent="0.45"/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47"/>
  <sheetViews>
    <sheetView rightToLeft="1" topLeftCell="A40" workbookViewId="0">
      <selection activeCell="O47" sqref="O47"/>
    </sheetView>
  </sheetViews>
  <sheetFormatPr defaultRowHeight="18.75" x14ac:dyDescent="0.45"/>
  <cols>
    <col min="1" max="1" width="19.7109375" style="11" customWidth="1"/>
    <col min="2" max="2" width="1" style="11" customWidth="1"/>
    <col min="3" max="3" width="28" style="11" customWidth="1"/>
    <col min="4" max="4" width="1" style="11" customWidth="1"/>
    <col min="5" max="5" width="25" style="11" customWidth="1"/>
    <col min="6" max="6" width="1" style="11" customWidth="1"/>
    <col min="7" max="7" width="23" style="11" customWidth="1"/>
    <col min="8" max="8" width="1" style="11" customWidth="1"/>
    <col min="9" max="9" width="24" style="11" customWidth="1"/>
    <col min="10" max="10" width="1" style="11" customWidth="1"/>
    <col min="11" max="11" width="24" style="11" customWidth="1"/>
    <col min="12" max="12" width="1" style="11" customWidth="1"/>
    <col min="13" max="13" width="23" style="11" customWidth="1"/>
    <col min="14" max="14" width="1" style="11" customWidth="1"/>
    <col min="15" max="15" width="25" style="11" customWidth="1"/>
    <col min="16" max="16" width="1" style="11" customWidth="1"/>
    <col min="17" max="16384" width="9.140625" style="11"/>
  </cols>
  <sheetData>
    <row r="2" spans="1:15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</row>
    <row r="3" spans="1:15" ht="26.25" x14ac:dyDescent="0.45">
      <c r="A3" s="31" t="s">
        <v>1</v>
      </c>
      <c r="B3" s="31" t="s">
        <v>1</v>
      </c>
      <c r="C3" s="31" t="s">
        <v>1</v>
      </c>
      <c r="D3" s="31" t="s">
        <v>1</v>
      </c>
      <c r="E3" s="31" t="s">
        <v>1</v>
      </c>
      <c r="F3" s="31" t="s">
        <v>1</v>
      </c>
      <c r="G3" s="31" t="s">
        <v>1</v>
      </c>
      <c r="H3" s="31" t="s">
        <v>1</v>
      </c>
      <c r="I3" s="31" t="s">
        <v>1</v>
      </c>
      <c r="J3" s="31" t="s">
        <v>1</v>
      </c>
      <c r="K3" s="31" t="s">
        <v>1</v>
      </c>
      <c r="L3" s="31" t="s">
        <v>1</v>
      </c>
      <c r="M3" s="31" t="s">
        <v>1</v>
      </c>
      <c r="N3" s="31" t="s">
        <v>1</v>
      </c>
      <c r="O3" s="31" t="s">
        <v>1</v>
      </c>
    </row>
    <row r="4" spans="1:15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</row>
    <row r="6" spans="1:15" ht="27" thickBot="1" x14ac:dyDescent="0.5">
      <c r="A6" s="30" t="s">
        <v>145</v>
      </c>
      <c r="C6" s="30" t="s">
        <v>146</v>
      </c>
      <c r="D6" s="30" t="s">
        <v>146</v>
      </c>
      <c r="E6" s="30" t="s">
        <v>146</v>
      </c>
      <c r="G6" s="30" t="s">
        <v>4</v>
      </c>
      <c r="I6" s="30" t="s">
        <v>5</v>
      </c>
      <c r="J6" s="30" t="s">
        <v>5</v>
      </c>
      <c r="K6" s="30" t="s">
        <v>5</v>
      </c>
      <c r="M6" s="30" t="s">
        <v>6</v>
      </c>
      <c r="N6" s="30" t="s">
        <v>6</v>
      </c>
      <c r="O6" s="30" t="s">
        <v>6</v>
      </c>
    </row>
    <row r="7" spans="1:15" ht="27" thickBot="1" x14ac:dyDescent="0.5">
      <c r="A7" s="30" t="s">
        <v>145</v>
      </c>
      <c r="C7" s="30" t="s">
        <v>147</v>
      </c>
      <c r="E7" s="30" t="s">
        <v>148</v>
      </c>
      <c r="G7" s="30" t="s">
        <v>149</v>
      </c>
      <c r="I7" s="30" t="s">
        <v>150</v>
      </c>
      <c r="K7" s="30" t="s">
        <v>151</v>
      </c>
      <c r="M7" s="30" t="s">
        <v>149</v>
      </c>
      <c r="O7" s="30" t="s">
        <v>144</v>
      </c>
    </row>
    <row r="8" spans="1:15" ht="21" x14ac:dyDescent="0.55000000000000004">
      <c r="A8" s="12" t="s">
        <v>152</v>
      </c>
      <c r="C8" s="4" t="s">
        <v>153</v>
      </c>
      <c r="D8" s="4"/>
      <c r="E8" s="4" t="s">
        <v>154</v>
      </c>
      <c r="F8" s="4"/>
      <c r="G8" s="5">
        <v>60771510552</v>
      </c>
      <c r="H8" s="4"/>
      <c r="I8" s="17">
        <v>15190532898549</v>
      </c>
      <c r="J8" s="17"/>
      <c r="K8" s="17">
        <v>15096397268800</v>
      </c>
      <c r="L8" s="17"/>
      <c r="M8" s="17">
        <v>154907140301</v>
      </c>
      <c r="N8" s="4"/>
      <c r="O8" s="9">
        <v>1.5678740050602546E-3</v>
      </c>
    </row>
    <row r="9" spans="1:15" ht="21" x14ac:dyDescent="0.55000000000000004">
      <c r="A9" s="12" t="s">
        <v>155</v>
      </c>
      <c r="C9" s="4" t="s">
        <v>156</v>
      </c>
      <c r="D9" s="4"/>
      <c r="E9" s="4" t="s">
        <v>154</v>
      </c>
      <c r="F9" s="4"/>
      <c r="G9" s="5">
        <v>19758307</v>
      </c>
      <c r="H9" s="4"/>
      <c r="I9" s="17">
        <v>80856</v>
      </c>
      <c r="J9" s="17"/>
      <c r="K9" s="17">
        <v>0</v>
      </c>
      <c r="L9" s="17"/>
      <c r="M9" s="17">
        <v>19839163</v>
      </c>
      <c r="N9" s="4"/>
      <c r="O9" s="9">
        <v>2.0079970419318636E-7</v>
      </c>
    </row>
    <row r="10" spans="1:15" ht="21" x14ac:dyDescent="0.55000000000000004">
      <c r="A10" s="12" t="s">
        <v>157</v>
      </c>
      <c r="C10" s="4" t="s">
        <v>158</v>
      </c>
      <c r="D10" s="4"/>
      <c r="E10" s="4" t="s">
        <v>159</v>
      </c>
      <c r="F10" s="4"/>
      <c r="G10" s="5">
        <v>80000000000</v>
      </c>
      <c r="H10" s="4"/>
      <c r="I10" s="17">
        <v>0</v>
      </c>
      <c r="J10" s="17"/>
      <c r="K10" s="17">
        <v>0</v>
      </c>
      <c r="L10" s="17"/>
      <c r="M10" s="17">
        <v>80000000000</v>
      </c>
      <c r="N10" s="4"/>
      <c r="O10" s="9">
        <v>8.0971038624234849E-4</v>
      </c>
    </row>
    <row r="11" spans="1:15" ht="21" x14ac:dyDescent="0.55000000000000004">
      <c r="A11" s="12" t="s">
        <v>157</v>
      </c>
      <c r="C11" s="4" t="s">
        <v>160</v>
      </c>
      <c r="D11" s="4"/>
      <c r="E11" s="4" t="s">
        <v>159</v>
      </c>
      <c r="F11" s="4"/>
      <c r="G11" s="5">
        <v>50000000000</v>
      </c>
      <c r="H11" s="4"/>
      <c r="I11" s="17">
        <v>0</v>
      </c>
      <c r="J11" s="17"/>
      <c r="K11" s="17">
        <v>0</v>
      </c>
      <c r="L11" s="17"/>
      <c r="M11" s="17">
        <v>50000000000</v>
      </c>
      <c r="N11" s="4"/>
      <c r="O11" s="9">
        <v>5.0606899140146779E-4</v>
      </c>
    </row>
    <row r="12" spans="1:15" ht="21" x14ac:dyDescent="0.55000000000000004">
      <c r="A12" s="12" t="s">
        <v>162</v>
      </c>
      <c r="C12" s="4" t="s">
        <v>163</v>
      </c>
      <c r="D12" s="4"/>
      <c r="E12" s="4" t="s">
        <v>154</v>
      </c>
      <c r="F12" s="4"/>
      <c r="G12" s="5">
        <v>480264120</v>
      </c>
      <c r="H12" s="4"/>
      <c r="I12" s="17">
        <v>15670901665056</v>
      </c>
      <c r="J12" s="17"/>
      <c r="K12" s="17">
        <v>15671381336067</v>
      </c>
      <c r="L12" s="17"/>
      <c r="M12" s="17">
        <v>593109</v>
      </c>
      <c r="N12" s="4"/>
      <c r="O12" s="9">
        <v>6.0030814684226634E-9</v>
      </c>
    </row>
    <row r="13" spans="1:15" ht="21" x14ac:dyDescent="0.55000000000000004">
      <c r="A13" s="12" t="s">
        <v>164</v>
      </c>
      <c r="C13" s="4" t="s">
        <v>165</v>
      </c>
      <c r="D13" s="4"/>
      <c r="E13" s="4" t="s">
        <v>154</v>
      </c>
      <c r="F13" s="4"/>
      <c r="G13" s="5">
        <v>56741416</v>
      </c>
      <c r="H13" s="4"/>
      <c r="I13" s="17">
        <v>13160602288648</v>
      </c>
      <c r="J13" s="17"/>
      <c r="K13" s="17">
        <v>13159879748328</v>
      </c>
      <c r="L13" s="17"/>
      <c r="M13" s="17">
        <v>779281736</v>
      </c>
      <c r="N13" s="4"/>
      <c r="O13" s="9">
        <v>7.8874064431020978E-6</v>
      </c>
    </row>
    <row r="14" spans="1:15" ht="21" x14ac:dyDescent="0.55000000000000004">
      <c r="A14" s="12" t="s">
        <v>157</v>
      </c>
      <c r="C14" s="4" t="s">
        <v>166</v>
      </c>
      <c r="D14" s="4"/>
      <c r="E14" s="4" t="s">
        <v>154</v>
      </c>
      <c r="F14" s="4"/>
      <c r="G14" s="5">
        <v>1307106133</v>
      </c>
      <c r="H14" s="4"/>
      <c r="I14" s="17">
        <v>5601890942473</v>
      </c>
      <c r="J14" s="17"/>
      <c r="K14" s="17">
        <v>5601001240000</v>
      </c>
      <c r="L14" s="17"/>
      <c r="M14" s="17">
        <v>2196808606</v>
      </c>
      <c r="N14" s="4"/>
      <c r="O14" s="9">
        <v>2.2234734310809689E-5</v>
      </c>
    </row>
    <row r="15" spans="1:15" ht="21" x14ac:dyDescent="0.55000000000000004">
      <c r="A15" s="12" t="s">
        <v>167</v>
      </c>
      <c r="C15" s="4" t="s">
        <v>168</v>
      </c>
      <c r="D15" s="4"/>
      <c r="E15" s="4" t="s">
        <v>154</v>
      </c>
      <c r="F15" s="4"/>
      <c r="G15" s="5">
        <v>2076357079924</v>
      </c>
      <c r="H15" s="4"/>
      <c r="I15" s="17">
        <v>70188709995952</v>
      </c>
      <c r="J15" s="17"/>
      <c r="K15" s="17">
        <v>71842163445000</v>
      </c>
      <c r="L15" s="17"/>
      <c r="M15" s="17">
        <v>422903630876</v>
      </c>
      <c r="N15" s="4"/>
      <c r="O15" s="9">
        <v>4.2803682787487191E-3</v>
      </c>
    </row>
    <row r="16" spans="1:15" ht="21" x14ac:dyDescent="0.55000000000000004">
      <c r="A16" s="12" t="s">
        <v>155</v>
      </c>
      <c r="C16" s="4" t="s">
        <v>169</v>
      </c>
      <c r="D16" s="4"/>
      <c r="E16" s="4" t="s">
        <v>154</v>
      </c>
      <c r="F16" s="4"/>
      <c r="G16" s="5">
        <v>430000</v>
      </c>
      <c r="H16" s="4"/>
      <c r="I16" s="17">
        <v>0</v>
      </c>
      <c r="J16" s="17"/>
      <c r="K16" s="17">
        <v>0</v>
      </c>
      <c r="L16" s="17"/>
      <c r="M16" s="17">
        <v>430000</v>
      </c>
      <c r="N16" s="4"/>
      <c r="O16" s="9">
        <v>4.3521933260526228E-9</v>
      </c>
    </row>
    <row r="17" spans="1:15" ht="21" x14ac:dyDescent="0.55000000000000004">
      <c r="A17" s="12" t="s">
        <v>157</v>
      </c>
      <c r="C17" s="4" t="s">
        <v>170</v>
      </c>
      <c r="D17" s="4"/>
      <c r="E17" s="4" t="s">
        <v>159</v>
      </c>
      <c r="F17" s="4"/>
      <c r="G17" s="5">
        <v>1000000000000</v>
      </c>
      <c r="H17" s="4"/>
      <c r="I17" s="17">
        <v>0</v>
      </c>
      <c r="J17" s="17"/>
      <c r="K17" s="17">
        <v>0</v>
      </c>
      <c r="L17" s="17"/>
      <c r="M17" s="17">
        <v>1000000000000</v>
      </c>
      <c r="N17" s="4"/>
      <c r="O17" s="9">
        <v>1.0121379828029355E-2</v>
      </c>
    </row>
    <row r="18" spans="1:15" ht="21" x14ac:dyDescent="0.55000000000000004">
      <c r="A18" s="12" t="s">
        <v>152</v>
      </c>
      <c r="C18" s="4" t="s">
        <v>171</v>
      </c>
      <c r="D18" s="4"/>
      <c r="E18" s="4" t="s">
        <v>159</v>
      </c>
      <c r="F18" s="4"/>
      <c r="G18" s="5">
        <v>1000000000000</v>
      </c>
      <c r="H18" s="4"/>
      <c r="I18" s="17">
        <v>0</v>
      </c>
      <c r="J18" s="17"/>
      <c r="K18" s="17">
        <v>1000000000000</v>
      </c>
      <c r="L18" s="17"/>
      <c r="M18" s="17">
        <v>0</v>
      </c>
      <c r="N18" s="4"/>
      <c r="O18" s="9">
        <v>0</v>
      </c>
    </row>
    <row r="19" spans="1:15" ht="21" x14ac:dyDescent="0.55000000000000004">
      <c r="A19" s="12" t="s">
        <v>172</v>
      </c>
      <c r="C19" s="4" t="s">
        <v>173</v>
      </c>
      <c r="D19" s="4"/>
      <c r="E19" s="4" t="s">
        <v>159</v>
      </c>
      <c r="F19" s="4"/>
      <c r="G19" s="5">
        <v>1000000000000</v>
      </c>
      <c r="H19" s="4"/>
      <c r="I19" s="17">
        <v>0</v>
      </c>
      <c r="J19" s="17"/>
      <c r="K19" s="17">
        <v>1000000000000</v>
      </c>
      <c r="L19" s="17"/>
      <c r="M19" s="17">
        <v>0</v>
      </c>
      <c r="N19" s="4"/>
      <c r="O19" s="9">
        <v>0</v>
      </c>
    </row>
    <row r="20" spans="1:15" ht="21" x14ac:dyDescent="0.55000000000000004">
      <c r="A20" s="12" t="s">
        <v>174</v>
      </c>
      <c r="C20" s="4" t="s">
        <v>175</v>
      </c>
      <c r="D20" s="4"/>
      <c r="E20" s="4" t="s">
        <v>154</v>
      </c>
      <c r="F20" s="4"/>
      <c r="G20" s="5">
        <v>140000</v>
      </c>
      <c r="H20" s="4"/>
      <c r="I20" s="17">
        <v>7579426229508</v>
      </c>
      <c r="J20" s="17"/>
      <c r="K20" s="17">
        <v>7553000600000</v>
      </c>
      <c r="L20" s="17"/>
      <c r="M20" s="17">
        <v>26425769508</v>
      </c>
      <c r="N20" s="4"/>
      <c r="O20" s="9">
        <v>2.6746525043842444E-4</v>
      </c>
    </row>
    <row r="21" spans="1:15" ht="21" x14ac:dyDescent="0.55000000000000004">
      <c r="A21" s="12" t="s">
        <v>174</v>
      </c>
      <c r="C21" s="4" t="s">
        <v>176</v>
      </c>
      <c r="D21" s="4"/>
      <c r="E21" s="4" t="s">
        <v>159</v>
      </c>
      <c r="F21" s="4"/>
      <c r="G21" s="5">
        <v>1000000000000</v>
      </c>
      <c r="H21" s="4"/>
      <c r="I21" s="17">
        <v>0</v>
      </c>
      <c r="J21" s="17"/>
      <c r="K21" s="17">
        <v>1000000000000</v>
      </c>
      <c r="L21" s="17"/>
      <c r="M21" s="17">
        <v>0</v>
      </c>
      <c r="N21" s="4"/>
      <c r="O21" s="9">
        <v>0</v>
      </c>
    </row>
    <row r="22" spans="1:15" ht="21" x14ac:dyDescent="0.55000000000000004">
      <c r="A22" s="12" t="s">
        <v>157</v>
      </c>
      <c r="C22" s="4" t="s">
        <v>177</v>
      </c>
      <c r="D22" s="4"/>
      <c r="E22" s="4" t="s">
        <v>159</v>
      </c>
      <c r="F22" s="4"/>
      <c r="G22" s="5">
        <v>1000000000000</v>
      </c>
      <c r="H22" s="4"/>
      <c r="I22" s="17">
        <v>0</v>
      </c>
      <c r="J22" s="17"/>
      <c r="K22" s="17">
        <v>0</v>
      </c>
      <c r="L22" s="17"/>
      <c r="M22" s="17">
        <v>1000000000000</v>
      </c>
      <c r="N22" s="4"/>
      <c r="O22" s="9">
        <v>1.0121379828029355E-2</v>
      </c>
    </row>
    <row r="23" spans="1:15" ht="21" x14ac:dyDescent="0.55000000000000004">
      <c r="A23" s="12" t="s">
        <v>178</v>
      </c>
      <c r="C23" s="4" t="s">
        <v>179</v>
      </c>
      <c r="D23" s="4"/>
      <c r="E23" s="4" t="s">
        <v>159</v>
      </c>
      <c r="F23" s="4"/>
      <c r="G23" s="5">
        <v>1000000000000</v>
      </c>
      <c r="H23" s="4"/>
      <c r="I23" s="17">
        <v>0</v>
      </c>
      <c r="J23" s="17"/>
      <c r="K23" s="17">
        <v>1000000000000</v>
      </c>
      <c r="L23" s="17"/>
      <c r="M23" s="17">
        <v>0</v>
      </c>
      <c r="N23" s="4"/>
      <c r="O23" s="9">
        <v>0</v>
      </c>
    </row>
    <row r="24" spans="1:15" ht="21" x14ac:dyDescent="0.55000000000000004">
      <c r="A24" s="12" t="s">
        <v>172</v>
      </c>
      <c r="C24" s="4" t="s">
        <v>180</v>
      </c>
      <c r="D24" s="4"/>
      <c r="E24" s="4" t="s">
        <v>159</v>
      </c>
      <c r="F24" s="4"/>
      <c r="G24" s="5">
        <v>2000000000000</v>
      </c>
      <c r="H24" s="4"/>
      <c r="I24" s="17">
        <v>0</v>
      </c>
      <c r="J24" s="17"/>
      <c r="K24" s="17">
        <v>2000000000000</v>
      </c>
      <c r="L24" s="17"/>
      <c r="M24" s="17">
        <v>0</v>
      </c>
      <c r="N24" s="4"/>
      <c r="O24" s="9">
        <v>0</v>
      </c>
    </row>
    <row r="25" spans="1:15" ht="21" x14ac:dyDescent="0.55000000000000004">
      <c r="A25" s="12" t="s">
        <v>152</v>
      </c>
      <c r="C25" s="4" t="s">
        <v>181</v>
      </c>
      <c r="D25" s="4"/>
      <c r="E25" s="4" t="s">
        <v>159</v>
      </c>
      <c r="F25" s="4"/>
      <c r="G25" s="5">
        <v>2000000000000</v>
      </c>
      <c r="H25" s="4"/>
      <c r="I25" s="17">
        <v>0</v>
      </c>
      <c r="J25" s="17"/>
      <c r="K25" s="17">
        <v>2000000000000</v>
      </c>
      <c r="L25" s="17"/>
      <c r="M25" s="17">
        <v>0</v>
      </c>
      <c r="N25" s="4"/>
      <c r="O25" s="9">
        <v>0</v>
      </c>
    </row>
    <row r="26" spans="1:15" ht="21" x14ac:dyDescent="0.55000000000000004">
      <c r="A26" s="12" t="s">
        <v>182</v>
      </c>
      <c r="C26" s="4" t="s">
        <v>183</v>
      </c>
      <c r="D26" s="4"/>
      <c r="E26" s="4" t="s">
        <v>159</v>
      </c>
      <c r="F26" s="4"/>
      <c r="G26" s="5">
        <v>1500000000000</v>
      </c>
      <c r="H26" s="4"/>
      <c r="I26" s="17">
        <v>0</v>
      </c>
      <c r="J26" s="17"/>
      <c r="K26" s="17">
        <v>1500000000000</v>
      </c>
      <c r="L26" s="17"/>
      <c r="M26" s="17">
        <v>0</v>
      </c>
      <c r="N26" s="4"/>
      <c r="O26" s="9">
        <v>0</v>
      </c>
    </row>
    <row r="27" spans="1:15" ht="21" x14ac:dyDescent="0.55000000000000004">
      <c r="A27" s="12" t="s">
        <v>157</v>
      </c>
      <c r="C27" s="4" t="s">
        <v>184</v>
      </c>
      <c r="D27" s="4"/>
      <c r="E27" s="4" t="s">
        <v>159</v>
      </c>
      <c r="F27" s="4"/>
      <c r="G27" s="5">
        <v>2000000000000</v>
      </c>
      <c r="H27" s="4"/>
      <c r="I27" s="17">
        <v>0</v>
      </c>
      <c r="J27" s="17"/>
      <c r="K27" s="17">
        <v>0</v>
      </c>
      <c r="L27" s="17"/>
      <c r="M27" s="17">
        <v>2000000000000</v>
      </c>
      <c r="N27" s="4"/>
      <c r="O27" s="9">
        <v>2.024275965605871E-2</v>
      </c>
    </row>
    <row r="28" spans="1:15" ht="21" x14ac:dyDescent="0.55000000000000004">
      <c r="A28" s="12" t="s">
        <v>185</v>
      </c>
      <c r="C28" s="4" t="s">
        <v>186</v>
      </c>
      <c r="D28" s="4"/>
      <c r="E28" s="4" t="s">
        <v>159</v>
      </c>
      <c r="F28" s="4"/>
      <c r="G28" s="5">
        <v>2000000000000</v>
      </c>
      <c r="H28" s="4"/>
      <c r="I28" s="17">
        <v>0</v>
      </c>
      <c r="J28" s="17"/>
      <c r="K28" s="17">
        <v>0</v>
      </c>
      <c r="L28" s="17"/>
      <c r="M28" s="17">
        <v>2000000000000</v>
      </c>
      <c r="N28" s="4"/>
      <c r="O28" s="9">
        <v>2.024275965605871E-2</v>
      </c>
    </row>
    <row r="29" spans="1:15" ht="21" x14ac:dyDescent="0.55000000000000004">
      <c r="A29" s="12" t="s">
        <v>178</v>
      </c>
      <c r="C29" s="4" t="s">
        <v>187</v>
      </c>
      <c r="D29" s="4"/>
      <c r="E29" s="4" t="s">
        <v>159</v>
      </c>
      <c r="F29" s="4"/>
      <c r="G29" s="5">
        <v>4000000000000</v>
      </c>
      <c r="H29" s="4"/>
      <c r="I29" s="17">
        <v>0</v>
      </c>
      <c r="J29" s="17"/>
      <c r="K29" s="17">
        <v>2000000000000</v>
      </c>
      <c r="L29" s="17"/>
      <c r="M29" s="17">
        <v>2000000000000</v>
      </c>
      <c r="N29" s="4"/>
      <c r="O29" s="9">
        <v>2.024275965605871E-2</v>
      </c>
    </row>
    <row r="30" spans="1:15" ht="21" x14ac:dyDescent="0.55000000000000004">
      <c r="A30" s="12" t="s">
        <v>152</v>
      </c>
      <c r="C30" s="4" t="s">
        <v>188</v>
      </c>
      <c r="D30" s="4"/>
      <c r="E30" s="4" t="s">
        <v>159</v>
      </c>
      <c r="F30" s="4"/>
      <c r="G30" s="5">
        <v>0</v>
      </c>
      <c r="H30" s="4"/>
      <c r="I30" s="17">
        <v>2000000000000</v>
      </c>
      <c r="J30" s="17"/>
      <c r="K30" s="17">
        <v>0</v>
      </c>
      <c r="L30" s="17"/>
      <c r="M30" s="17">
        <v>2000000000000</v>
      </c>
      <c r="N30" s="4"/>
      <c r="O30" s="9">
        <v>2.024275965605871E-2</v>
      </c>
    </row>
    <row r="31" spans="1:15" ht="21" x14ac:dyDescent="0.55000000000000004">
      <c r="A31" s="12" t="s">
        <v>152</v>
      </c>
      <c r="C31" s="4" t="s">
        <v>189</v>
      </c>
      <c r="D31" s="4"/>
      <c r="E31" s="4" t="s">
        <v>159</v>
      </c>
      <c r="F31" s="4"/>
      <c r="G31" s="5">
        <v>0</v>
      </c>
      <c r="H31" s="4"/>
      <c r="I31" s="17">
        <v>3000000000000</v>
      </c>
      <c r="J31" s="17"/>
      <c r="K31" s="17">
        <v>0</v>
      </c>
      <c r="L31" s="17"/>
      <c r="M31" s="17">
        <v>3000000000000</v>
      </c>
      <c r="N31" s="4"/>
      <c r="O31" s="9">
        <v>3.0364139484088067E-2</v>
      </c>
    </row>
    <row r="32" spans="1:15" ht="21" x14ac:dyDescent="0.55000000000000004">
      <c r="A32" s="12" t="s">
        <v>172</v>
      </c>
      <c r="C32" s="4" t="s">
        <v>190</v>
      </c>
      <c r="D32" s="4"/>
      <c r="E32" s="4" t="s">
        <v>159</v>
      </c>
      <c r="F32" s="4"/>
      <c r="G32" s="5">
        <v>0</v>
      </c>
      <c r="H32" s="4"/>
      <c r="I32" s="17">
        <v>2000000000000</v>
      </c>
      <c r="J32" s="17"/>
      <c r="K32" s="17">
        <v>0</v>
      </c>
      <c r="L32" s="17"/>
      <c r="M32" s="17">
        <v>2000000000000</v>
      </c>
      <c r="N32" s="4"/>
      <c r="O32" s="9">
        <v>2.024275965605871E-2</v>
      </c>
    </row>
    <row r="33" spans="1:15" ht="21" x14ac:dyDescent="0.55000000000000004">
      <c r="A33" s="12" t="s">
        <v>191</v>
      </c>
      <c r="C33" s="4" t="s">
        <v>192</v>
      </c>
      <c r="D33" s="4"/>
      <c r="E33" s="4" t="s">
        <v>159</v>
      </c>
      <c r="F33" s="4"/>
      <c r="G33" s="5">
        <v>0</v>
      </c>
      <c r="H33" s="4"/>
      <c r="I33" s="17">
        <v>2000000000000</v>
      </c>
      <c r="J33" s="17"/>
      <c r="K33" s="17">
        <v>0</v>
      </c>
      <c r="L33" s="17"/>
      <c r="M33" s="17">
        <v>2000000000000</v>
      </c>
      <c r="N33" s="4"/>
      <c r="O33" s="9">
        <v>2.024275965605871E-2</v>
      </c>
    </row>
    <row r="34" spans="1:15" ht="21" x14ac:dyDescent="0.55000000000000004">
      <c r="A34" s="12" t="s">
        <v>193</v>
      </c>
      <c r="C34" s="4" t="s">
        <v>194</v>
      </c>
      <c r="D34" s="4"/>
      <c r="E34" s="4" t="s">
        <v>159</v>
      </c>
      <c r="F34" s="4"/>
      <c r="G34" s="5">
        <v>0</v>
      </c>
      <c r="H34" s="4"/>
      <c r="I34" s="17">
        <v>4000000000000</v>
      </c>
      <c r="J34" s="17"/>
      <c r="K34" s="17">
        <v>0</v>
      </c>
      <c r="L34" s="17"/>
      <c r="M34" s="17">
        <v>4000000000000</v>
      </c>
      <c r="N34" s="4"/>
      <c r="O34" s="9">
        <v>4.048551931211742E-2</v>
      </c>
    </row>
    <row r="35" spans="1:15" ht="21" x14ac:dyDescent="0.55000000000000004">
      <c r="A35" s="12" t="s">
        <v>152</v>
      </c>
      <c r="C35" s="4" t="s">
        <v>195</v>
      </c>
      <c r="D35" s="4"/>
      <c r="E35" s="4" t="s">
        <v>159</v>
      </c>
      <c r="F35" s="4"/>
      <c r="G35" s="5">
        <v>0</v>
      </c>
      <c r="H35" s="4"/>
      <c r="I35" s="17">
        <v>3000000000000</v>
      </c>
      <c r="J35" s="17"/>
      <c r="K35" s="17">
        <v>0</v>
      </c>
      <c r="L35" s="17"/>
      <c r="M35" s="17">
        <v>3000000000000</v>
      </c>
      <c r="N35" s="4"/>
      <c r="O35" s="9">
        <v>3.0364139484088067E-2</v>
      </c>
    </row>
    <row r="36" spans="1:15" ht="21" x14ac:dyDescent="0.55000000000000004">
      <c r="A36" s="12" t="s">
        <v>196</v>
      </c>
      <c r="C36" s="4" t="s">
        <v>197</v>
      </c>
      <c r="D36" s="4"/>
      <c r="E36" s="4" t="s">
        <v>159</v>
      </c>
      <c r="F36" s="4"/>
      <c r="G36" s="5">
        <v>0</v>
      </c>
      <c r="H36" s="4"/>
      <c r="I36" s="17">
        <v>5000000000000</v>
      </c>
      <c r="J36" s="17"/>
      <c r="K36" s="17">
        <v>0</v>
      </c>
      <c r="L36" s="17"/>
      <c r="M36" s="17">
        <v>5000000000000</v>
      </c>
      <c r="N36" s="4"/>
      <c r="O36" s="9">
        <v>5.060689914014678E-2</v>
      </c>
    </row>
    <row r="37" spans="1:15" ht="21" x14ac:dyDescent="0.55000000000000004">
      <c r="A37" s="12" t="s">
        <v>198</v>
      </c>
      <c r="C37" s="4" t="s">
        <v>199</v>
      </c>
      <c r="D37" s="4"/>
      <c r="E37" s="4" t="s">
        <v>159</v>
      </c>
      <c r="F37" s="4"/>
      <c r="G37" s="5">
        <v>0</v>
      </c>
      <c r="H37" s="4"/>
      <c r="I37" s="17">
        <v>3000000000000</v>
      </c>
      <c r="J37" s="17"/>
      <c r="K37" s="17">
        <v>0</v>
      </c>
      <c r="L37" s="17"/>
      <c r="M37" s="17">
        <v>3000000000000</v>
      </c>
      <c r="N37" s="4"/>
      <c r="O37" s="9">
        <v>3.0364139484088067E-2</v>
      </c>
    </row>
    <row r="38" spans="1:15" ht="21" x14ac:dyDescent="0.55000000000000004">
      <c r="A38" s="12" t="s">
        <v>193</v>
      </c>
      <c r="C38" s="4" t="s">
        <v>200</v>
      </c>
      <c r="D38" s="4"/>
      <c r="E38" s="4" t="s">
        <v>159</v>
      </c>
      <c r="F38" s="4"/>
      <c r="G38" s="5">
        <v>0</v>
      </c>
      <c r="H38" s="4"/>
      <c r="I38" s="17">
        <v>1500000000000</v>
      </c>
      <c r="J38" s="17"/>
      <c r="K38" s="17">
        <v>0</v>
      </c>
      <c r="L38" s="17"/>
      <c r="M38" s="17">
        <v>1500000000000</v>
      </c>
      <c r="N38" s="4"/>
      <c r="O38" s="9">
        <v>1.5182069742044033E-2</v>
      </c>
    </row>
    <row r="39" spans="1:15" ht="21" x14ac:dyDescent="0.55000000000000004">
      <c r="A39" s="12" t="s">
        <v>196</v>
      </c>
      <c r="C39" s="4" t="s">
        <v>201</v>
      </c>
      <c r="D39" s="4"/>
      <c r="E39" s="4" t="s">
        <v>159</v>
      </c>
      <c r="F39" s="4"/>
      <c r="G39" s="5">
        <v>0</v>
      </c>
      <c r="H39" s="4"/>
      <c r="I39" s="17">
        <v>5000000000000</v>
      </c>
      <c r="J39" s="17"/>
      <c r="K39" s="17">
        <v>0</v>
      </c>
      <c r="L39" s="17"/>
      <c r="M39" s="17">
        <v>5000000000000</v>
      </c>
      <c r="N39" s="4"/>
      <c r="O39" s="9">
        <v>5.060689914014678E-2</v>
      </c>
    </row>
    <row r="40" spans="1:15" ht="21" x14ac:dyDescent="0.55000000000000004">
      <c r="A40" s="12" t="s">
        <v>172</v>
      </c>
      <c r="C40" s="4" t="s">
        <v>202</v>
      </c>
      <c r="D40" s="4"/>
      <c r="E40" s="4" t="s">
        <v>159</v>
      </c>
      <c r="F40" s="4"/>
      <c r="G40" s="5">
        <v>0</v>
      </c>
      <c r="H40" s="4"/>
      <c r="I40" s="17">
        <v>5000000000000</v>
      </c>
      <c r="J40" s="17"/>
      <c r="K40" s="17">
        <v>0</v>
      </c>
      <c r="L40" s="17"/>
      <c r="M40" s="17">
        <v>5000000000000</v>
      </c>
      <c r="N40" s="4"/>
      <c r="O40" s="9">
        <v>5.060689914014678E-2</v>
      </c>
    </row>
    <row r="41" spans="1:15" ht="21" x14ac:dyDescent="0.55000000000000004">
      <c r="A41" s="12" t="s">
        <v>152</v>
      </c>
      <c r="C41" s="4" t="s">
        <v>203</v>
      </c>
      <c r="D41" s="4"/>
      <c r="E41" s="4" t="s">
        <v>159</v>
      </c>
      <c r="F41" s="4"/>
      <c r="G41" s="5">
        <v>0</v>
      </c>
      <c r="H41" s="4"/>
      <c r="I41" s="17">
        <v>4000000000000</v>
      </c>
      <c r="J41" s="17"/>
      <c r="K41" s="17">
        <v>0</v>
      </c>
      <c r="L41" s="17"/>
      <c r="M41" s="17">
        <v>4000000000000</v>
      </c>
      <c r="N41" s="4"/>
      <c r="O41" s="9">
        <v>4.048551931211742E-2</v>
      </c>
    </row>
    <row r="42" spans="1:15" ht="21" x14ac:dyDescent="0.55000000000000004">
      <c r="A42" s="12" t="s">
        <v>157</v>
      </c>
      <c r="C42" s="4" t="s">
        <v>204</v>
      </c>
      <c r="D42" s="4"/>
      <c r="E42" s="4" t="s">
        <v>159</v>
      </c>
      <c r="F42" s="4"/>
      <c r="G42" s="5">
        <v>0</v>
      </c>
      <c r="H42" s="4"/>
      <c r="I42" s="17">
        <v>500000000000</v>
      </c>
      <c r="J42" s="17"/>
      <c r="K42" s="17">
        <v>0</v>
      </c>
      <c r="L42" s="17"/>
      <c r="M42" s="17">
        <v>500000000000</v>
      </c>
      <c r="N42" s="4"/>
      <c r="O42" s="9">
        <v>5.0606899140146775E-3</v>
      </c>
    </row>
    <row r="43" spans="1:15" ht="21" x14ac:dyDescent="0.55000000000000004">
      <c r="A43" s="12" t="s">
        <v>205</v>
      </c>
      <c r="C43" s="4" t="s">
        <v>206</v>
      </c>
      <c r="D43" s="4"/>
      <c r="E43" s="4" t="s">
        <v>159</v>
      </c>
      <c r="F43" s="4"/>
      <c r="G43" s="5">
        <v>0</v>
      </c>
      <c r="H43" s="4"/>
      <c r="I43" s="17">
        <v>1500000000000</v>
      </c>
      <c r="J43" s="17"/>
      <c r="K43" s="17">
        <v>0</v>
      </c>
      <c r="L43" s="17"/>
      <c r="M43" s="17">
        <v>1500000000000</v>
      </c>
      <c r="N43" s="4"/>
      <c r="O43" s="9">
        <v>1.5182069742044033E-2</v>
      </c>
    </row>
    <row r="44" spans="1:15" ht="21" x14ac:dyDescent="0.55000000000000004">
      <c r="A44" s="12" t="s">
        <v>157</v>
      </c>
      <c r="C44" s="4" t="s">
        <v>207</v>
      </c>
      <c r="D44" s="4"/>
      <c r="E44" s="4" t="s">
        <v>159</v>
      </c>
      <c r="F44" s="4"/>
      <c r="G44" s="5">
        <v>0</v>
      </c>
      <c r="H44" s="4"/>
      <c r="I44" s="17">
        <v>1000000000000</v>
      </c>
      <c r="J44" s="17"/>
      <c r="K44" s="17">
        <v>0</v>
      </c>
      <c r="L44" s="17"/>
      <c r="M44" s="17">
        <v>1000000000000</v>
      </c>
      <c r="N44" s="4"/>
      <c r="O44" s="9">
        <v>1.0121379828029355E-2</v>
      </c>
    </row>
    <row r="45" spans="1:15" ht="21.75" thickBot="1" x14ac:dyDescent="0.6">
      <c r="A45" s="12" t="s">
        <v>205</v>
      </c>
      <c r="C45" s="4" t="s">
        <v>208</v>
      </c>
      <c r="D45" s="4"/>
      <c r="E45" s="4" t="s">
        <v>159</v>
      </c>
      <c r="F45" s="4"/>
      <c r="G45" s="5">
        <v>0</v>
      </c>
      <c r="H45" s="4"/>
      <c r="I45" s="8">
        <v>2500000000000</v>
      </c>
      <c r="J45" s="8"/>
      <c r="K45" s="17">
        <v>0</v>
      </c>
      <c r="L45" s="8"/>
      <c r="M45" s="8">
        <v>2500000000000</v>
      </c>
      <c r="N45" s="4"/>
      <c r="O45" s="9">
        <v>2.530344957007339E-2</v>
      </c>
    </row>
    <row r="46" spans="1:15" ht="19.5" thickBot="1" x14ac:dyDescent="0.5">
      <c r="A46" s="11" t="s">
        <v>30</v>
      </c>
      <c r="C46" s="11" t="s">
        <v>30</v>
      </c>
      <c r="E46" s="14" t="s">
        <v>30</v>
      </c>
      <c r="F46" s="14"/>
      <c r="G46" s="18">
        <f>SUM(G8:G45)</f>
        <v>21768993030452</v>
      </c>
      <c r="H46" s="14"/>
      <c r="I46" s="18">
        <f>SUM(I8:I45)</f>
        <v>172392064101042</v>
      </c>
      <c r="J46" s="14"/>
      <c r="K46" s="18">
        <f>SUM(K8:K45)</f>
        <v>140423823638195</v>
      </c>
      <c r="L46" s="14"/>
      <c r="M46" s="18">
        <f>SUM(M8:M45)</f>
        <v>53737233493299</v>
      </c>
      <c r="N46" s="14"/>
      <c r="O46" s="10">
        <f>SUM(O8:O45)</f>
        <v>0.54389495109317998</v>
      </c>
    </row>
    <row r="47" spans="1:15" ht="19.5" thickTop="1" x14ac:dyDescent="0.45"/>
  </sheetData>
  <mergeCells count="15">
    <mergeCell ref="A2:O2"/>
    <mergeCell ref="A3:O3"/>
    <mergeCell ref="A4:O4"/>
    <mergeCell ref="G7"/>
    <mergeCell ref="G6"/>
    <mergeCell ref="I7"/>
    <mergeCell ref="K7"/>
    <mergeCell ref="I6:K6"/>
    <mergeCell ref="A6:A7"/>
    <mergeCell ref="C7"/>
    <mergeCell ref="E7"/>
    <mergeCell ref="C6:E6"/>
    <mergeCell ref="M7"/>
    <mergeCell ref="O7"/>
    <mergeCell ref="M6:O6"/>
  </mergeCells>
  <pageMargins left="0.7" right="0.7" top="0.75" bottom="0.75" header="0.3" footer="0.3"/>
  <ignoredErrors>
    <ignoredError sqref="C8:C4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V23"/>
  <sheetViews>
    <sheetView rightToLeft="1" topLeftCell="A4" workbookViewId="0">
      <selection activeCell="G26" sqref="G26"/>
    </sheetView>
  </sheetViews>
  <sheetFormatPr defaultRowHeight="18.75" x14ac:dyDescent="0.25"/>
  <cols>
    <col min="1" max="1" width="24.28515625" style="4" bestFit="1" customWidth="1"/>
    <col min="2" max="2" width="1" style="4" customWidth="1"/>
    <col min="3" max="3" width="22" style="4" customWidth="1"/>
    <col min="4" max="4" width="1" style="4" customWidth="1"/>
    <col min="5" max="5" width="16.5703125" style="4" customWidth="1"/>
    <col min="6" max="6" width="1" style="4" customWidth="1"/>
    <col min="7" max="7" width="24.28515625" style="4" customWidth="1"/>
    <col min="8" max="8" width="1" style="4" customWidth="1"/>
    <col min="9" max="9" width="9.140625" style="4" customWidth="1"/>
    <col min="10" max="14" width="9.140625" style="4"/>
    <col min="15" max="15" width="19.85546875" style="4" bestFit="1" customWidth="1"/>
    <col min="16" max="17" width="9.140625" style="4"/>
    <col min="18" max="18" width="16.5703125" style="4" bestFit="1" customWidth="1"/>
    <col min="19" max="20" width="9.140625" style="4"/>
    <col min="21" max="21" width="22.7109375" style="4" bestFit="1" customWidth="1"/>
    <col min="22" max="22" width="25.5703125" style="4" customWidth="1"/>
    <col min="23" max="16384" width="9.140625" style="4"/>
  </cols>
  <sheetData>
    <row r="2" spans="1:22" ht="26.25" x14ac:dyDescent="0.2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</row>
    <row r="3" spans="1:22" ht="26.25" x14ac:dyDescent="0.25">
      <c r="A3" s="31" t="s">
        <v>209</v>
      </c>
      <c r="B3" s="31" t="s">
        <v>209</v>
      </c>
      <c r="C3" s="31" t="s">
        <v>209</v>
      </c>
      <c r="D3" s="31" t="s">
        <v>209</v>
      </c>
      <c r="E3" s="31" t="s">
        <v>209</v>
      </c>
      <c r="F3" s="31" t="s">
        <v>209</v>
      </c>
      <c r="G3" s="31" t="s">
        <v>209</v>
      </c>
    </row>
    <row r="4" spans="1:22" ht="26.25" x14ac:dyDescent="0.2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</row>
    <row r="6" spans="1:22" ht="52.5" customHeight="1" thickBot="1" x14ac:dyDescent="0.3">
      <c r="A6" s="30" t="s">
        <v>213</v>
      </c>
      <c r="C6" s="30" t="s">
        <v>149</v>
      </c>
      <c r="E6" s="34" t="s">
        <v>262</v>
      </c>
      <c r="G6" s="34" t="s">
        <v>13</v>
      </c>
    </row>
    <row r="7" spans="1:22" ht="19.5" customHeight="1" x14ac:dyDescent="0.25">
      <c r="A7" s="3" t="s">
        <v>269</v>
      </c>
      <c r="C7" s="5">
        <f>'درآمد سرمایه گذاری در سهام'!I10</f>
        <v>33727606477</v>
      </c>
      <c r="E7" s="9">
        <f>C7/$C$12</f>
        <v>1.9393968349092957E-2</v>
      </c>
      <c r="G7" s="9">
        <v>3.4136991584402004E-4</v>
      </c>
      <c r="O7" s="38"/>
      <c r="P7" s="38"/>
      <c r="Q7" s="38"/>
      <c r="R7" s="38"/>
      <c r="S7" s="38"/>
      <c r="T7" s="38"/>
      <c r="U7" s="38"/>
      <c r="V7" s="38"/>
    </row>
    <row r="8" spans="1:22" ht="17.25" customHeight="1" x14ac:dyDescent="0.25">
      <c r="A8" s="3" t="s">
        <v>261</v>
      </c>
      <c r="C8" s="5">
        <f>+'درآمد سرمایه‌گذاری در صندوق'!I19</f>
        <v>72609245991</v>
      </c>
      <c r="E8" s="9">
        <f t="shared" ref="E8:E11" si="0">C8/$C$12</f>
        <v>4.1751596561150739E-2</v>
      </c>
      <c r="G8" s="9">
        <v>7.3490575770172872E-4</v>
      </c>
      <c r="O8" s="38"/>
      <c r="P8" s="38"/>
      <c r="Q8" s="38"/>
      <c r="R8" s="38"/>
      <c r="S8" s="38"/>
      <c r="T8" s="38"/>
      <c r="U8" s="38"/>
      <c r="V8" s="38"/>
    </row>
    <row r="9" spans="1:22" ht="17.25" customHeight="1" x14ac:dyDescent="0.25">
      <c r="A9" s="3" t="s">
        <v>256</v>
      </c>
      <c r="C9" s="37">
        <f>+'سرمایه‌گذاری در اوراق بهادار'!I43</f>
        <v>650591993119</v>
      </c>
      <c r="E9" s="9">
        <f t="shared" si="0"/>
        <v>0.37410186611752394</v>
      </c>
      <c r="G9" s="9">
        <v>6.5848886754320598E-3</v>
      </c>
      <c r="O9" s="38"/>
      <c r="P9" s="38"/>
      <c r="Q9" s="38"/>
      <c r="R9" s="39"/>
      <c r="S9" s="38"/>
      <c r="T9" s="38"/>
      <c r="U9" s="38"/>
      <c r="V9" s="38"/>
    </row>
    <row r="10" spans="1:22" ht="17.25" customHeight="1" x14ac:dyDescent="0.25">
      <c r="A10" s="3" t="s">
        <v>257</v>
      </c>
      <c r="C10" s="37">
        <f>+'سود سپرده بانکی'!I56</f>
        <v>982148166941</v>
      </c>
      <c r="E10" s="9">
        <f t="shared" si="0"/>
        <v>0.56475251147046934</v>
      </c>
      <c r="G10" s="9">
        <v>9.9406946450126456E-3</v>
      </c>
      <c r="O10" s="39"/>
      <c r="P10" s="38"/>
      <c r="Q10" s="38"/>
      <c r="R10" s="38"/>
      <c r="S10" s="38"/>
      <c r="T10" s="38"/>
      <c r="U10" s="38"/>
      <c r="V10" s="38"/>
    </row>
    <row r="11" spans="1:22" ht="17.25" customHeight="1" thickBot="1" x14ac:dyDescent="0.3">
      <c r="A11" s="3" t="s">
        <v>263</v>
      </c>
      <c r="C11" s="37">
        <v>100000</v>
      </c>
      <c r="E11" s="9">
        <f t="shared" si="0"/>
        <v>5.7501763021097753E-8</v>
      </c>
      <c r="G11" s="9">
        <v>1.0121379828029355E-9</v>
      </c>
      <c r="O11" s="38"/>
      <c r="P11" s="38"/>
      <c r="Q11" s="38"/>
      <c r="R11" s="38"/>
      <c r="S11" s="38"/>
      <c r="T11" s="38"/>
      <c r="U11" s="38"/>
      <c r="V11" s="38"/>
    </row>
    <row r="12" spans="1:22" ht="19.5" thickBot="1" x14ac:dyDescent="0.3">
      <c r="A12" s="4" t="s">
        <v>30</v>
      </c>
      <c r="C12" s="6">
        <f>SUM(C7:C11)</f>
        <v>1739077112528</v>
      </c>
      <c r="E12" s="23">
        <f>SUM(E7:E11)</f>
        <v>1</v>
      </c>
      <c r="G12" s="10">
        <f>SUM(G7:G11)</f>
        <v>1.7601860006128438E-2</v>
      </c>
      <c r="O12" s="38"/>
      <c r="P12" s="38"/>
      <c r="Q12" s="38"/>
      <c r="R12" s="38"/>
      <c r="S12" s="38"/>
      <c r="T12" s="38"/>
      <c r="U12" s="38"/>
      <c r="V12" s="38"/>
    </row>
    <row r="13" spans="1:22" ht="19.5" thickTop="1" x14ac:dyDescent="0.25">
      <c r="O13" s="38"/>
      <c r="P13" s="38"/>
      <c r="Q13" s="38"/>
      <c r="R13" s="38"/>
      <c r="S13" s="38"/>
      <c r="T13" s="38"/>
      <c r="U13" s="38"/>
      <c r="V13" s="38"/>
    </row>
    <row r="14" spans="1:22" x14ac:dyDescent="0.25">
      <c r="O14" s="38"/>
      <c r="P14" s="38"/>
      <c r="Q14" s="38"/>
      <c r="R14" s="38"/>
      <c r="S14" s="38"/>
      <c r="T14" s="38"/>
      <c r="U14" s="40"/>
      <c r="V14" s="38"/>
    </row>
    <row r="15" spans="1:22" x14ac:dyDescent="0.25">
      <c r="G15" s="5"/>
      <c r="O15" s="38"/>
      <c r="P15" s="38"/>
      <c r="Q15" s="38"/>
      <c r="R15" s="38"/>
      <c r="S15" s="38"/>
      <c r="T15" s="38"/>
      <c r="U15" s="40"/>
      <c r="V15" s="38"/>
    </row>
    <row r="16" spans="1:22" x14ac:dyDescent="0.25">
      <c r="C16" s="5"/>
      <c r="O16" s="37"/>
      <c r="P16" s="38"/>
      <c r="Q16" s="38"/>
      <c r="R16" s="38"/>
      <c r="S16" s="38"/>
      <c r="T16" s="38"/>
      <c r="U16" s="40"/>
      <c r="V16" s="38"/>
    </row>
    <row r="17" spans="3:22" x14ac:dyDescent="0.25">
      <c r="C17" s="5"/>
      <c r="O17" s="37"/>
      <c r="P17" s="38"/>
      <c r="Q17" s="38"/>
      <c r="R17" s="38"/>
      <c r="S17" s="38"/>
      <c r="T17" s="38"/>
      <c r="U17" s="39"/>
      <c r="V17" s="38"/>
    </row>
    <row r="18" spans="3:22" x14ac:dyDescent="0.25">
      <c r="C18" s="5"/>
      <c r="O18" s="37"/>
      <c r="P18" s="38"/>
      <c r="Q18" s="38"/>
      <c r="R18" s="38"/>
      <c r="S18" s="38"/>
      <c r="T18" s="38"/>
      <c r="U18" s="38"/>
      <c r="V18" s="38"/>
    </row>
    <row r="19" spans="3:22" x14ac:dyDescent="0.25">
      <c r="O19" s="38"/>
      <c r="P19" s="38"/>
      <c r="Q19" s="38"/>
      <c r="R19" s="38"/>
      <c r="S19" s="38"/>
      <c r="T19" s="38"/>
      <c r="U19" s="39"/>
      <c r="V19" s="38"/>
    </row>
    <row r="20" spans="3:22" x14ac:dyDescent="0.25">
      <c r="O20" s="38"/>
      <c r="P20" s="38"/>
      <c r="Q20" s="38"/>
      <c r="R20" s="38"/>
      <c r="S20" s="38"/>
      <c r="T20" s="38"/>
      <c r="U20" s="39"/>
      <c r="V20" s="38"/>
    </row>
    <row r="21" spans="3:22" x14ac:dyDescent="0.25">
      <c r="O21" s="38"/>
      <c r="P21" s="38"/>
      <c r="Q21" s="38"/>
      <c r="R21" s="38"/>
      <c r="S21" s="38"/>
      <c r="T21" s="38"/>
      <c r="U21" s="38"/>
      <c r="V21" s="38"/>
    </row>
    <row r="22" spans="3:22" x14ac:dyDescent="0.25">
      <c r="O22" s="38"/>
      <c r="P22" s="38"/>
      <c r="Q22" s="38"/>
      <c r="R22" s="38"/>
      <c r="S22" s="38"/>
      <c r="T22" s="38"/>
      <c r="U22" s="39"/>
      <c r="V22" s="38"/>
    </row>
    <row r="23" spans="3:22" x14ac:dyDescent="0.25">
      <c r="O23" s="38"/>
      <c r="P23" s="38"/>
      <c r="Q23" s="38"/>
      <c r="R23" s="38"/>
      <c r="S23" s="38"/>
      <c r="T23" s="38"/>
      <c r="U23" s="38"/>
      <c r="V23" s="3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9"/>
  <sheetViews>
    <sheetView rightToLeft="1" topLeftCell="A19" workbookViewId="0">
      <selection activeCell="I42" sqref="I42"/>
    </sheetView>
  </sheetViews>
  <sheetFormatPr defaultRowHeight="18.75" x14ac:dyDescent="0.45"/>
  <cols>
    <col min="1" max="1" width="55.7109375" style="11" bestFit="1" customWidth="1"/>
    <col min="2" max="2" width="1" style="11" customWidth="1"/>
    <col min="3" max="3" width="19" style="11" customWidth="1"/>
    <col min="4" max="4" width="1" style="11" customWidth="1"/>
    <col min="5" max="5" width="20" style="11" customWidth="1"/>
    <col min="6" max="6" width="1" style="11" customWidth="1"/>
    <col min="7" max="7" width="14" style="11" customWidth="1"/>
    <col min="8" max="8" width="1" style="11" customWidth="1"/>
    <col min="9" max="9" width="22" style="11" customWidth="1"/>
    <col min="10" max="10" width="1" style="11" customWidth="1"/>
    <col min="11" max="11" width="20" style="11" customWidth="1"/>
    <col min="12" max="12" width="1" style="11" customWidth="1"/>
    <col min="13" max="13" width="22" style="11" customWidth="1"/>
    <col min="14" max="14" width="1" style="11" customWidth="1"/>
    <col min="15" max="15" width="22" style="11" customWidth="1"/>
    <col min="16" max="16" width="1" style="11" customWidth="1"/>
    <col min="17" max="17" width="19" style="11" customWidth="1"/>
    <col min="18" max="18" width="1" style="11" customWidth="1"/>
    <col min="19" max="19" width="22" style="11" customWidth="1"/>
    <col min="20" max="20" width="1" style="11" customWidth="1"/>
    <col min="21" max="21" width="9.140625" style="11" customWidth="1"/>
    <col min="22" max="16384" width="9.140625" style="11"/>
  </cols>
  <sheetData>
    <row r="1" spans="1:19" x14ac:dyDescent="0.45">
      <c r="A1" s="11" t="s">
        <v>258</v>
      </c>
    </row>
    <row r="2" spans="1:19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  <c r="P2" s="31" t="s">
        <v>0</v>
      </c>
      <c r="Q2" s="31" t="s">
        <v>0</v>
      </c>
      <c r="R2" s="31" t="s">
        <v>0</v>
      </c>
      <c r="S2" s="31" t="s">
        <v>0</v>
      </c>
    </row>
    <row r="3" spans="1:19" ht="26.25" x14ac:dyDescent="0.45">
      <c r="A3" s="31" t="s">
        <v>209</v>
      </c>
      <c r="B3" s="31" t="s">
        <v>209</v>
      </c>
      <c r="C3" s="31" t="s">
        <v>209</v>
      </c>
      <c r="D3" s="31" t="s">
        <v>209</v>
      </c>
      <c r="E3" s="31" t="s">
        <v>209</v>
      </c>
      <c r="F3" s="31" t="s">
        <v>209</v>
      </c>
      <c r="G3" s="31" t="s">
        <v>209</v>
      </c>
      <c r="H3" s="31" t="s">
        <v>209</v>
      </c>
      <c r="I3" s="31" t="s">
        <v>209</v>
      </c>
      <c r="J3" s="31" t="s">
        <v>209</v>
      </c>
      <c r="K3" s="31" t="s">
        <v>209</v>
      </c>
      <c r="L3" s="31" t="s">
        <v>209</v>
      </c>
      <c r="M3" s="31" t="s">
        <v>209</v>
      </c>
      <c r="N3" s="31" t="s">
        <v>209</v>
      </c>
      <c r="O3" s="31" t="s">
        <v>209</v>
      </c>
      <c r="P3" s="31" t="s">
        <v>209</v>
      </c>
      <c r="Q3" s="31" t="s">
        <v>209</v>
      </c>
      <c r="R3" s="31" t="s">
        <v>209</v>
      </c>
      <c r="S3" s="31" t="s">
        <v>209</v>
      </c>
    </row>
    <row r="4" spans="1:19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  <c r="P4" s="31" t="s">
        <v>2</v>
      </c>
      <c r="Q4" s="31" t="s">
        <v>2</v>
      </c>
      <c r="R4" s="31" t="s">
        <v>2</v>
      </c>
      <c r="S4" s="31" t="s">
        <v>2</v>
      </c>
    </row>
    <row r="6" spans="1:19" ht="27" thickBot="1" x14ac:dyDescent="0.5">
      <c r="A6" s="30" t="s">
        <v>210</v>
      </c>
      <c r="B6" s="30" t="s">
        <v>210</v>
      </c>
      <c r="C6" s="30" t="s">
        <v>210</v>
      </c>
      <c r="D6" s="30" t="s">
        <v>210</v>
      </c>
      <c r="E6" s="30" t="s">
        <v>210</v>
      </c>
      <c r="F6" s="30" t="s">
        <v>210</v>
      </c>
      <c r="G6" s="30" t="s">
        <v>210</v>
      </c>
      <c r="I6" s="30" t="s">
        <v>211</v>
      </c>
      <c r="J6" s="30" t="s">
        <v>211</v>
      </c>
      <c r="K6" s="30" t="s">
        <v>211</v>
      </c>
      <c r="L6" s="30" t="s">
        <v>211</v>
      </c>
      <c r="M6" s="30" t="s">
        <v>211</v>
      </c>
      <c r="O6" s="30" t="s">
        <v>212</v>
      </c>
      <c r="P6" s="30" t="s">
        <v>212</v>
      </c>
      <c r="Q6" s="30" t="s">
        <v>212</v>
      </c>
      <c r="R6" s="30" t="s">
        <v>212</v>
      </c>
      <c r="S6" s="30" t="s">
        <v>212</v>
      </c>
    </row>
    <row r="7" spans="1:19" ht="27" thickBot="1" x14ac:dyDescent="0.5">
      <c r="A7" s="30" t="s">
        <v>213</v>
      </c>
      <c r="C7" s="30" t="s">
        <v>214</v>
      </c>
      <c r="E7" s="30" t="s">
        <v>43</v>
      </c>
      <c r="G7" s="25" t="s">
        <v>44</v>
      </c>
      <c r="I7" s="30" t="s">
        <v>215</v>
      </c>
      <c r="K7" s="30" t="s">
        <v>216</v>
      </c>
      <c r="M7" s="30" t="s">
        <v>217</v>
      </c>
      <c r="O7" s="30" t="s">
        <v>215</v>
      </c>
      <c r="Q7" s="30" t="s">
        <v>216</v>
      </c>
      <c r="S7" s="30" t="s">
        <v>217</v>
      </c>
    </row>
    <row r="8" spans="1:19" ht="21" x14ac:dyDescent="0.55000000000000004">
      <c r="A8" s="12" t="s">
        <v>90</v>
      </c>
      <c r="C8" s="4" t="s">
        <v>30</v>
      </c>
      <c r="D8" s="4"/>
      <c r="E8" s="4" t="s">
        <v>92</v>
      </c>
      <c r="F8" s="4"/>
      <c r="G8" s="5">
        <v>23</v>
      </c>
      <c r="H8" s="4"/>
      <c r="I8" s="5">
        <v>18511418643</v>
      </c>
      <c r="J8" s="4"/>
      <c r="K8" s="4">
        <v>0</v>
      </c>
      <c r="L8" s="4"/>
      <c r="M8" s="5">
        <f>I8-K8</f>
        <v>18511418643</v>
      </c>
      <c r="N8" s="4"/>
      <c r="O8" s="5">
        <v>109772363326</v>
      </c>
      <c r="P8" s="4"/>
      <c r="Q8" s="4">
        <v>0</v>
      </c>
      <c r="R8" s="4"/>
      <c r="S8" s="5">
        <f>O8-Q8</f>
        <v>109772363326</v>
      </c>
    </row>
    <row r="9" spans="1:19" ht="21" x14ac:dyDescent="0.55000000000000004">
      <c r="A9" s="12" t="s">
        <v>112</v>
      </c>
      <c r="C9" s="4" t="s">
        <v>30</v>
      </c>
      <c r="D9" s="4"/>
      <c r="E9" s="4" t="s">
        <v>114</v>
      </c>
      <c r="F9" s="4"/>
      <c r="G9" s="5">
        <v>23</v>
      </c>
      <c r="H9" s="4"/>
      <c r="I9" s="5">
        <v>17852754513</v>
      </c>
      <c r="J9" s="4"/>
      <c r="K9" s="4">
        <v>0</v>
      </c>
      <c r="L9" s="4"/>
      <c r="M9" s="5">
        <f t="shared" ref="M9:M30" si="0">I9-K9</f>
        <v>17852754513</v>
      </c>
      <c r="N9" s="4"/>
      <c r="O9" s="5">
        <v>29353104221</v>
      </c>
      <c r="P9" s="4"/>
      <c r="Q9" s="4">
        <v>0</v>
      </c>
      <c r="R9" s="4"/>
      <c r="S9" s="5">
        <f t="shared" ref="S9:S30" si="1">O9-Q9</f>
        <v>29353104221</v>
      </c>
    </row>
    <row r="10" spans="1:19" ht="21" x14ac:dyDescent="0.55000000000000004">
      <c r="A10" s="12" t="s">
        <v>118</v>
      </c>
      <c r="C10" s="4" t="s">
        <v>30</v>
      </c>
      <c r="D10" s="4"/>
      <c r="E10" s="4" t="s">
        <v>120</v>
      </c>
      <c r="F10" s="4"/>
      <c r="G10" s="5">
        <v>23</v>
      </c>
      <c r="H10" s="4"/>
      <c r="I10" s="5">
        <v>8543227458</v>
      </c>
      <c r="J10" s="4"/>
      <c r="K10" s="4">
        <v>0</v>
      </c>
      <c r="L10" s="4"/>
      <c r="M10" s="5">
        <f t="shared" si="0"/>
        <v>8543227458</v>
      </c>
      <c r="N10" s="4"/>
      <c r="O10" s="5">
        <v>18365829917</v>
      </c>
      <c r="P10" s="4"/>
      <c r="Q10" s="4">
        <v>0</v>
      </c>
      <c r="R10" s="4"/>
      <c r="S10" s="5">
        <f t="shared" si="1"/>
        <v>18365829917</v>
      </c>
    </row>
    <row r="11" spans="1:19" ht="21" x14ac:dyDescent="0.55000000000000004">
      <c r="A11" s="12" t="s">
        <v>109</v>
      </c>
      <c r="C11" s="4" t="s">
        <v>30</v>
      </c>
      <c r="D11" s="4"/>
      <c r="E11" s="4" t="s">
        <v>111</v>
      </c>
      <c r="F11" s="4"/>
      <c r="G11" s="5">
        <v>23</v>
      </c>
      <c r="H11" s="4"/>
      <c r="I11" s="5">
        <v>100991159542</v>
      </c>
      <c r="J11" s="4"/>
      <c r="K11" s="4">
        <v>0</v>
      </c>
      <c r="L11" s="4"/>
      <c r="M11" s="5">
        <f t="shared" si="0"/>
        <v>100991159542</v>
      </c>
      <c r="N11" s="4"/>
      <c r="O11" s="5">
        <v>182519055757</v>
      </c>
      <c r="P11" s="4"/>
      <c r="Q11" s="4">
        <v>0</v>
      </c>
      <c r="R11" s="4"/>
      <c r="S11" s="5">
        <f t="shared" si="1"/>
        <v>182519055757</v>
      </c>
    </row>
    <row r="12" spans="1:19" ht="21" x14ac:dyDescent="0.55000000000000004">
      <c r="A12" s="12" t="s">
        <v>84</v>
      </c>
      <c r="C12" s="4" t="s">
        <v>30</v>
      </c>
      <c r="D12" s="4"/>
      <c r="E12" s="4" t="s">
        <v>86</v>
      </c>
      <c r="F12" s="4"/>
      <c r="G12" s="5">
        <v>19</v>
      </c>
      <c r="H12" s="4"/>
      <c r="I12" s="5">
        <v>18072936643</v>
      </c>
      <c r="J12" s="4"/>
      <c r="K12" s="4">
        <v>0</v>
      </c>
      <c r="L12" s="4"/>
      <c r="M12" s="5">
        <f t="shared" si="0"/>
        <v>18072936643</v>
      </c>
      <c r="N12" s="4"/>
      <c r="O12" s="5">
        <v>27475411696</v>
      </c>
      <c r="P12" s="4"/>
      <c r="Q12" s="4">
        <v>0</v>
      </c>
      <c r="R12" s="4"/>
      <c r="S12" s="5">
        <f t="shared" si="1"/>
        <v>27475411696</v>
      </c>
    </row>
    <row r="13" spans="1:19" ht="21" x14ac:dyDescent="0.55000000000000004">
      <c r="A13" s="12" t="s">
        <v>106</v>
      </c>
      <c r="C13" s="4" t="s">
        <v>30</v>
      </c>
      <c r="D13" s="4"/>
      <c r="E13" s="4" t="s">
        <v>108</v>
      </c>
      <c r="F13" s="4"/>
      <c r="G13" s="5">
        <v>20.5</v>
      </c>
      <c r="H13" s="4"/>
      <c r="I13" s="5">
        <v>9912702342</v>
      </c>
      <c r="J13" s="4"/>
      <c r="K13" s="4">
        <v>0</v>
      </c>
      <c r="L13" s="4"/>
      <c r="M13" s="5">
        <f t="shared" si="0"/>
        <v>9912702342</v>
      </c>
      <c r="N13" s="4"/>
      <c r="O13" s="5">
        <v>16004120660</v>
      </c>
      <c r="P13" s="4"/>
      <c r="Q13" s="4">
        <v>0</v>
      </c>
      <c r="R13" s="4"/>
      <c r="S13" s="5">
        <f t="shared" si="1"/>
        <v>16004120660</v>
      </c>
    </row>
    <row r="14" spans="1:19" ht="21" x14ac:dyDescent="0.55000000000000004">
      <c r="A14" s="12" t="s">
        <v>104</v>
      </c>
      <c r="C14" s="4" t="s">
        <v>30</v>
      </c>
      <c r="D14" s="4"/>
      <c r="E14" s="4" t="s">
        <v>105</v>
      </c>
      <c r="F14" s="4"/>
      <c r="G14" s="5">
        <v>20.5</v>
      </c>
      <c r="H14" s="4"/>
      <c r="I14" s="5">
        <v>43985413459</v>
      </c>
      <c r="J14" s="4"/>
      <c r="K14" s="4">
        <v>0</v>
      </c>
      <c r="L14" s="4"/>
      <c r="M14" s="5">
        <f t="shared" si="0"/>
        <v>43985413459</v>
      </c>
      <c r="N14" s="4"/>
      <c r="O14" s="5">
        <v>72699239803</v>
      </c>
      <c r="P14" s="4"/>
      <c r="Q14" s="4">
        <v>0</v>
      </c>
      <c r="R14" s="4"/>
      <c r="S14" s="5">
        <f t="shared" si="1"/>
        <v>72699239803</v>
      </c>
    </row>
    <row r="15" spans="1:19" ht="21" x14ac:dyDescent="0.55000000000000004">
      <c r="A15" s="12" t="s">
        <v>101</v>
      </c>
      <c r="C15" s="4" t="s">
        <v>30</v>
      </c>
      <c r="D15" s="4"/>
      <c r="E15" s="4" t="s">
        <v>103</v>
      </c>
      <c r="F15" s="4"/>
      <c r="G15" s="5">
        <v>20.5</v>
      </c>
      <c r="H15" s="4"/>
      <c r="I15" s="5">
        <v>15764592109</v>
      </c>
      <c r="J15" s="4"/>
      <c r="K15" s="4">
        <v>0</v>
      </c>
      <c r="L15" s="4"/>
      <c r="M15" s="5">
        <f t="shared" si="0"/>
        <v>15764592109</v>
      </c>
      <c r="N15" s="4"/>
      <c r="O15" s="5">
        <v>28003919958</v>
      </c>
      <c r="P15" s="4"/>
      <c r="Q15" s="4">
        <v>0</v>
      </c>
      <c r="R15" s="4"/>
      <c r="S15" s="5">
        <f t="shared" si="1"/>
        <v>28003919958</v>
      </c>
    </row>
    <row r="16" spans="1:19" ht="21" x14ac:dyDescent="0.55000000000000004">
      <c r="A16" s="12" t="s">
        <v>99</v>
      </c>
      <c r="C16" s="4" t="s">
        <v>30</v>
      </c>
      <c r="D16" s="4"/>
      <c r="E16" s="4" t="s">
        <v>100</v>
      </c>
      <c r="F16" s="4"/>
      <c r="G16" s="5">
        <v>18</v>
      </c>
      <c r="H16" s="4"/>
      <c r="I16" s="5">
        <v>51761145205</v>
      </c>
      <c r="J16" s="4"/>
      <c r="K16" s="4">
        <v>0</v>
      </c>
      <c r="L16" s="4"/>
      <c r="M16" s="5">
        <f t="shared" si="0"/>
        <v>51761145205</v>
      </c>
      <c r="N16" s="4"/>
      <c r="O16" s="5">
        <v>57254227397</v>
      </c>
      <c r="P16" s="4"/>
      <c r="Q16" s="4">
        <v>0</v>
      </c>
      <c r="R16" s="4"/>
      <c r="S16" s="5">
        <f t="shared" si="1"/>
        <v>57254227397</v>
      </c>
    </row>
    <row r="17" spans="1:19" ht="21" x14ac:dyDescent="0.55000000000000004">
      <c r="A17" s="12" t="s">
        <v>96</v>
      </c>
      <c r="C17" s="4" t="s">
        <v>30</v>
      </c>
      <c r="D17" s="4"/>
      <c r="E17" s="4" t="s">
        <v>98</v>
      </c>
      <c r="F17" s="4"/>
      <c r="G17" s="5">
        <v>18</v>
      </c>
      <c r="H17" s="4"/>
      <c r="I17" s="5">
        <v>2919143835</v>
      </c>
      <c r="J17" s="4"/>
      <c r="K17" s="4">
        <v>0</v>
      </c>
      <c r="L17" s="4"/>
      <c r="M17" s="5">
        <f t="shared" si="0"/>
        <v>2919143835</v>
      </c>
      <c r="N17" s="4"/>
      <c r="O17" s="5">
        <v>27596650685</v>
      </c>
      <c r="P17" s="4"/>
      <c r="Q17" s="4">
        <v>0</v>
      </c>
      <c r="R17" s="4"/>
      <c r="S17" s="5">
        <f t="shared" si="1"/>
        <v>27596650685</v>
      </c>
    </row>
    <row r="18" spans="1:19" ht="21" x14ac:dyDescent="0.55000000000000004">
      <c r="A18" s="12" t="s">
        <v>81</v>
      </c>
      <c r="C18" s="4" t="s">
        <v>30</v>
      </c>
      <c r="D18" s="4"/>
      <c r="E18" s="4" t="s">
        <v>83</v>
      </c>
      <c r="F18" s="4"/>
      <c r="G18" s="5">
        <v>18</v>
      </c>
      <c r="H18" s="4"/>
      <c r="I18" s="5">
        <v>46238040036</v>
      </c>
      <c r="J18" s="4"/>
      <c r="K18" s="4">
        <v>0</v>
      </c>
      <c r="L18" s="4"/>
      <c r="M18" s="5">
        <f t="shared" si="0"/>
        <v>46238040036</v>
      </c>
      <c r="N18" s="4"/>
      <c r="O18" s="5">
        <v>75383631010</v>
      </c>
      <c r="P18" s="4"/>
      <c r="Q18" s="4">
        <v>0</v>
      </c>
      <c r="R18" s="4"/>
      <c r="S18" s="5">
        <f t="shared" si="1"/>
        <v>75383631010</v>
      </c>
    </row>
    <row r="19" spans="1:19" ht="21" x14ac:dyDescent="0.55000000000000004">
      <c r="A19" s="12" t="s">
        <v>50</v>
      </c>
      <c r="C19" s="4" t="s">
        <v>30</v>
      </c>
      <c r="D19" s="4"/>
      <c r="E19" s="4" t="s">
        <v>52</v>
      </c>
      <c r="F19" s="4"/>
      <c r="G19" s="5">
        <v>18</v>
      </c>
      <c r="H19" s="4"/>
      <c r="I19" s="5">
        <v>15247329890</v>
      </c>
      <c r="J19" s="4"/>
      <c r="K19" s="4">
        <v>0</v>
      </c>
      <c r="L19" s="4"/>
      <c r="M19" s="5">
        <f t="shared" si="0"/>
        <v>15247329890</v>
      </c>
      <c r="N19" s="4"/>
      <c r="O19" s="5">
        <v>24594459465</v>
      </c>
      <c r="P19" s="4"/>
      <c r="Q19" s="4">
        <v>0</v>
      </c>
      <c r="R19" s="4"/>
      <c r="S19" s="5">
        <f t="shared" si="1"/>
        <v>24594459465</v>
      </c>
    </row>
    <row r="20" spans="1:19" ht="21" x14ac:dyDescent="0.55000000000000004">
      <c r="A20" s="12" t="s">
        <v>93</v>
      </c>
      <c r="C20" s="4" t="s">
        <v>30</v>
      </c>
      <c r="D20" s="4"/>
      <c r="E20" s="4" t="s">
        <v>95</v>
      </c>
      <c r="F20" s="4"/>
      <c r="G20" s="5">
        <v>18.5</v>
      </c>
      <c r="H20" s="4"/>
      <c r="I20" s="5">
        <v>24791745463</v>
      </c>
      <c r="J20" s="4"/>
      <c r="K20" s="4">
        <v>0</v>
      </c>
      <c r="L20" s="4"/>
      <c r="M20" s="5">
        <f t="shared" si="0"/>
        <v>24791745463</v>
      </c>
      <c r="N20" s="4"/>
      <c r="O20" s="5">
        <v>43846048826</v>
      </c>
      <c r="P20" s="4"/>
      <c r="Q20" s="4">
        <v>0</v>
      </c>
      <c r="R20" s="4"/>
      <c r="S20" s="5">
        <f t="shared" si="1"/>
        <v>43846048826</v>
      </c>
    </row>
    <row r="21" spans="1:19" ht="21" x14ac:dyDescent="0.55000000000000004">
      <c r="A21" s="12" t="s">
        <v>53</v>
      </c>
      <c r="C21" s="4" t="s">
        <v>30</v>
      </c>
      <c r="D21" s="4"/>
      <c r="E21" s="4" t="s">
        <v>55</v>
      </c>
      <c r="F21" s="4"/>
      <c r="G21" s="5">
        <v>18</v>
      </c>
      <c r="H21" s="4"/>
      <c r="I21" s="5">
        <v>60805479452</v>
      </c>
      <c r="J21" s="4"/>
      <c r="K21" s="4">
        <v>0</v>
      </c>
      <c r="L21" s="4"/>
      <c r="M21" s="5">
        <f t="shared" si="0"/>
        <v>60805479452</v>
      </c>
      <c r="N21" s="4"/>
      <c r="O21" s="5">
        <v>104640657534</v>
      </c>
      <c r="P21" s="4"/>
      <c r="Q21" s="4">
        <v>0</v>
      </c>
      <c r="R21" s="4"/>
      <c r="S21" s="5">
        <f t="shared" si="1"/>
        <v>104640657534</v>
      </c>
    </row>
    <row r="22" spans="1:19" ht="21" x14ac:dyDescent="0.55000000000000004">
      <c r="A22" s="12" t="s">
        <v>218</v>
      </c>
      <c r="C22" s="4" t="s">
        <v>30</v>
      </c>
      <c r="D22" s="4"/>
      <c r="E22" s="4" t="s">
        <v>219</v>
      </c>
      <c r="F22" s="4"/>
      <c r="G22" s="5">
        <v>18</v>
      </c>
      <c r="H22" s="4"/>
      <c r="I22" s="5">
        <v>0</v>
      </c>
      <c r="J22" s="4"/>
      <c r="K22" s="4">
        <v>0</v>
      </c>
      <c r="L22" s="4"/>
      <c r="M22" s="5">
        <f t="shared" si="0"/>
        <v>0</v>
      </c>
      <c r="N22" s="4"/>
      <c r="O22" s="5">
        <v>126395605</v>
      </c>
      <c r="P22" s="4"/>
      <c r="Q22" s="4">
        <v>0</v>
      </c>
      <c r="R22" s="4"/>
      <c r="S22" s="5">
        <f t="shared" si="1"/>
        <v>126395605</v>
      </c>
    </row>
    <row r="23" spans="1:19" ht="21" x14ac:dyDescent="0.55000000000000004">
      <c r="A23" s="12" t="s">
        <v>87</v>
      </c>
      <c r="C23" s="4" t="s">
        <v>30</v>
      </c>
      <c r="D23" s="4"/>
      <c r="E23" s="4" t="s">
        <v>89</v>
      </c>
      <c r="F23" s="4"/>
      <c r="G23" s="5">
        <v>20</v>
      </c>
      <c r="H23" s="4"/>
      <c r="I23" s="5">
        <v>63047945205</v>
      </c>
      <c r="J23" s="4"/>
      <c r="K23" s="4">
        <v>0</v>
      </c>
      <c r="L23" s="4"/>
      <c r="M23" s="5">
        <f t="shared" si="0"/>
        <v>63047945205</v>
      </c>
      <c r="N23" s="4"/>
      <c r="O23" s="5">
        <v>106603500763</v>
      </c>
      <c r="P23" s="4"/>
      <c r="Q23" s="4">
        <v>0</v>
      </c>
      <c r="R23" s="4"/>
      <c r="S23" s="5">
        <f t="shared" si="1"/>
        <v>106603500763</v>
      </c>
    </row>
    <row r="24" spans="1:19" ht="21" x14ac:dyDescent="0.55000000000000004">
      <c r="A24" s="12" t="s">
        <v>115</v>
      </c>
      <c r="C24" s="4" t="s">
        <v>30</v>
      </c>
      <c r="D24" s="4"/>
      <c r="E24" s="4" t="s">
        <v>117</v>
      </c>
      <c r="F24" s="4"/>
      <c r="G24" s="5">
        <v>18</v>
      </c>
      <c r="H24" s="4"/>
      <c r="I24" s="5">
        <v>7287441276</v>
      </c>
      <c r="J24" s="4"/>
      <c r="K24" s="4">
        <v>0</v>
      </c>
      <c r="L24" s="4"/>
      <c r="M24" s="5">
        <f t="shared" si="0"/>
        <v>7287441276</v>
      </c>
      <c r="N24" s="4"/>
      <c r="O24" s="5">
        <v>19215215451</v>
      </c>
      <c r="P24" s="4"/>
      <c r="Q24" s="4">
        <v>0</v>
      </c>
      <c r="R24" s="4"/>
      <c r="S24" s="5">
        <f t="shared" si="1"/>
        <v>19215215451</v>
      </c>
    </row>
    <row r="25" spans="1:19" ht="21" x14ac:dyDescent="0.55000000000000004">
      <c r="A25" s="12" t="s">
        <v>220</v>
      </c>
      <c r="C25" s="4" t="s">
        <v>30</v>
      </c>
      <c r="D25" s="4"/>
      <c r="E25" s="4" t="s">
        <v>221</v>
      </c>
      <c r="F25" s="4"/>
      <c r="G25" s="5">
        <v>18</v>
      </c>
      <c r="H25" s="4"/>
      <c r="I25" s="5">
        <v>0</v>
      </c>
      <c r="J25" s="4"/>
      <c r="K25" s="4">
        <v>0</v>
      </c>
      <c r="L25" s="4"/>
      <c r="M25" s="5">
        <f t="shared" si="0"/>
        <v>0</v>
      </c>
      <c r="N25" s="4"/>
      <c r="O25" s="5">
        <v>15466735241</v>
      </c>
      <c r="P25" s="4"/>
      <c r="Q25" s="4">
        <v>0</v>
      </c>
      <c r="R25" s="4"/>
      <c r="S25" s="5">
        <f t="shared" si="1"/>
        <v>15466735241</v>
      </c>
    </row>
    <row r="26" spans="1:19" ht="21" x14ac:dyDescent="0.55000000000000004">
      <c r="A26" s="12" t="s">
        <v>222</v>
      </c>
      <c r="C26" s="4" t="s">
        <v>30</v>
      </c>
      <c r="D26" s="4"/>
      <c r="E26" s="4" t="s">
        <v>161</v>
      </c>
      <c r="F26" s="4"/>
      <c r="G26" s="5">
        <v>21</v>
      </c>
      <c r="H26" s="4"/>
      <c r="I26" s="5">
        <v>0</v>
      </c>
      <c r="J26" s="4"/>
      <c r="K26" s="4">
        <v>0</v>
      </c>
      <c r="L26" s="4"/>
      <c r="M26" s="5">
        <f t="shared" si="0"/>
        <v>0</v>
      </c>
      <c r="N26" s="4"/>
      <c r="O26" s="5">
        <v>1125228633</v>
      </c>
      <c r="P26" s="4"/>
      <c r="Q26" s="4">
        <v>0</v>
      </c>
      <c r="R26" s="4"/>
      <c r="S26" s="5">
        <f t="shared" si="1"/>
        <v>1125228633</v>
      </c>
    </row>
    <row r="27" spans="1:19" ht="21" x14ac:dyDescent="0.55000000000000004">
      <c r="A27" s="12" t="s">
        <v>223</v>
      </c>
      <c r="C27" s="4" t="s">
        <v>30</v>
      </c>
      <c r="D27" s="4"/>
      <c r="E27" s="4" t="s">
        <v>224</v>
      </c>
      <c r="F27" s="4"/>
      <c r="G27" s="5">
        <v>18</v>
      </c>
      <c r="H27" s="4"/>
      <c r="I27" s="5">
        <v>0</v>
      </c>
      <c r="J27" s="4"/>
      <c r="K27" s="4">
        <v>0</v>
      </c>
      <c r="L27" s="4"/>
      <c r="M27" s="5">
        <f t="shared" si="0"/>
        <v>0</v>
      </c>
      <c r="N27" s="4"/>
      <c r="O27" s="5">
        <v>241842974</v>
      </c>
      <c r="P27" s="4"/>
      <c r="Q27" s="4">
        <v>0</v>
      </c>
      <c r="R27" s="4"/>
      <c r="S27" s="5">
        <f t="shared" si="1"/>
        <v>241842974</v>
      </c>
    </row>
    <row r="28" spans="1:19" ht="21" x14ac:dyDescent="0.55000000000000004">
      <c r="A28" s="12" t="s">
        <v>267</v>
      </c>
      <c r="C28" s="4"/>
      <c r="D28" s="4"/>
      <c r="E28" s="4" t="s">
        <v>120</v>
      </c>
      <c r="F28" s="4"/>
      <c r="G28" s="5">
        <v>23</v>
      </c>
      <c r="H28" s="4"/>
      <c r="I28" s="5">
        <v>0</v>
      </c>
      <c r="J28" s="4"/>
      <c r="K28" s="4">
        <v>0</v>
      </c>
      <c r="L28" s="4"/>
      <c r="M28" s="5">
        <v>0</v>
      </c>
      <c r="N28" s="4"/>
      <c r="O28" s="5">
        <v>40000000000</v>
      </c>
      <c r="P28" s="4"/>
      <c r="Q28" s="4">
        <v>0</v>
      </c>
      <c r="R28" s="4"/>
      <c r="S28" s="5">
        <f t="shared" si="1"/>
        <v>40000000000</v>
      </c>
    </row>
    <row r="29" spans="1:19" ht="21" x14ac:dyDescent="0.55000000000000004">
      <c r="A29" s="12" t="s">
        <v>265</v>
      </c>
      <c r="C29" s="4" t="s">
        <v>30</v>
      </c>
      <c r="D29" s="4"/>
      <c r="E29" s="4" t="s">
        <v>30</v>
      </c>
      <c r="F29" s="4"/>
      <c r="H29" s="4"/>
      <c r="I29" s="5">
        <v>5646666660</v>
      </c>
      <c r="K29" s="4">
        <v>0</v>
      </c>
      <c r="M29" s="5">
        <f>I29-K29</f>
        <v>5646666660</v>
      </c>
      <c r="O29" s="5">
        <v>8469999990</v>
      </c>
      <c r="Q29" s="4">
        <v>0</v>
      </c>
      <c r="S29" s="5">
        <f t="shared" si="1"/>
        <v>8469999990</v>
      </c>
    </row>
    <row r="30" spans="1:19" ht="21.75" thickBot="1" x14ac:dyDescent="0.6">
      <c r="A30" s="12" t="s">
        <v>266</v>
      </c>
      <c r="I30" s="5">
        <v>256649400</v>
      </c>
      <c r="K30" s="4">
        <v>0</v>
      </c>
      <c r="M30" s="5">
        <f t="shared" si="0"/>
        <v>256649400</v>
      </c>
      <c r="O30" s="5">
        <v>1043707560</v>
      </c>
      <c r="Q30" s="4">
        <v>0</v>
      </c>
      <c r="S30" s="5">
        <f t="shared" si="1"/>
        <v>1043707560</v>
      </c>
    </row>
    <row r="31" spans="1:19" ht="19.5" thickBot="1" x14ac:dyDescent="0.5">
      <c r="I31" s="6">
        <f>SUM(I8:I30)</f>
        <v>511635791131</v>
      </c>
      <c r="J31" s="4"/>
      <c r="K31" s="6">
        <f>SUM(K8:K27)</f>
        <v>0</v>
      </c>
      <c r="L31" s="4"/>
      <c r="M31" s="6">
        <f>SUM(M8:M30)</f>
        <v>511635791131</v>
      </c>
      <c r="N31" s="4"/>
      <c r="O31" s="6">
        <f>SUM(O8:O30)</f>
        <v>1009801346472</v>
      </c>
      <c r="P31" s="4"/>
      <c r="Q31" s="6">
        <f>SUM(Q8:Q30)</f>
        <v>0</v>
      </c>
      <c r="R31" s="4"/>
      <c r="S31" s="6">
        <f>SUM(S8:S30)</f>
        <v>1009801346472</v>
      </c>
    </row>
    <row r="32" spans="1:19" ht="19.5" thickTop="1" x14ac:dyDescent="0.45"/>
    <row r="35" spans="13:13" x14ac:dyDescent="0.45">
      <c r="M35" s="28"/>
    </row>
    <row r="36" spans="13:13" x14ac:dyDescent="0.45">
      <c r="M36" s="28"/>
    </row>
    <row r="37" spans="13:13" x14ac:dyDescent="0.45">
      <c r="M37" s="28"/>
    </row>
    <row r="38" spans="13:13" x14ac:dyDescent="0.45">
      <c r="M38" s="28"/>
    </row>
    <row r="39" spans="13:13" x14ac:dyDescent="0.45">
      <c r="M39" s="28"/>
    </row>
  </sheetData>
  <mergeCells count="15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A6:G6"/>
  </mergeCells>
  <pageMargins left="0.7" right="0.7" top="0.75" bottom="0.75" header="0.3" footer="0.3"/>
  <pageSetup paperSize="9" orientation="portrait" r:id="rId1"/>
  <ignoredErrors>
    <ignoredError sqref="K3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C379-4BEB-49A8-91DE-21CECF4AADBC}">
  <dimension ref="A2:X57"/>
  <sheetViews>
    <sheetView rightToLeft="1" topLeftCell="B46" workbookViewId="0">
      <selection activeCell="R23" sqref="R23"/>
    </sheetView>
  </sheetViews>
  <sheetFormatPr defaultRowHeight="18.75" x14ac:dyDescent="0.45"/>
  <cols>
    <col min="1" max="1" width="26.5703125" style="11" bestFit="1" customWidth="1"/>
    <col min="2" max="2" width="1" style="11" customWidth="1"/>
    <col min="3" max="3" width="19" style="11" customWidth="1"/>
    <col min="4" max="4" width="1" style="11" customWidth="1"/>
    <col min="5" max="5" width="22" style="11" customWidth="1"/>
    <col min="6" max="6" width="1" style="11" customWidth="1"/>
    <col min="7" max="7" width="20" style="11" customWidth="1"/>
    <col min="8" max="8" width="1" style="11" customWidth="1"/>
    <col min="9" max="9" width="22" style="11" customWidth="1"/>
    <col min="10" max="10" width="1" style="11" customWidth="1"/>
    <col min="11" max="11" width="22" style="11" customWidth="1"/>
    <col min="12" max="12" width="1" style="11" customWidth="1"/>
    <col min="13" max="13" width="19" style="11" customWidth="1"/>
    <col min="14" max="14" width="1" style="11" customWidth="1"/>
    <col min="15" max="15" width="22" style="11" customWidth="1"/>
    <col min="16" max="16" width="1" style="11" customWidth="1"/>
    <col min="17" max="17" width="9.140625" style="11" customWidth="1"/>
    <col min="18" max="20" width="9.140625" style="11"/>
    <col min="21" max="21" width="15" style="11" bestFit="1" customWidth="1"/>
    <col min="22" max="23" width="9.140625" style="11"/>
    <col min="24" max="24" width="12" style="11" bestFit="1" customWidth="1"/>
    <col min="25" max="16384" width="9.140625" style="11"/>
  </cols>
  <sheetData>
    <row r="2" spans="1:24" ht="26.25" x14ac:dyDescent="0.45">
      <c r="A2" s="31" t="s">
        <v>0</v>
      </c>
      <c r="B2" s="31" t="s">
        <v>0</v>
      </c>
      <c r="C2" s="31" t="s">
        <v>0</v>
      </c>
      <c r="D2" s="31" t="s">
        <v>0</v>
      </c>
      <c r="E2" s="31" t="s">
        <v>0</v>
      </c>
      <c r="F2" s="31" t="s">
        <v>0</v>
      </c>
      <c r="G2" s="31" t="s">
        <v>0</v>
      </c>
      <c r="H2" s="31" t="s">
        <v>0</v>
      </c>
      <c r="I2" s="31" t="s">
        <v>0</v>
      </c>
      <c r="J2" s="31" t="s">
        <v>0</v>
      </c>
      <c r="K2" s="31" t="s">
        <v>0</v>
      </c>
      <c r="L2" s="31" t="s">
        <v>0</v>
      </c>
      <c r="M2" s="31" t="s">
        <v>0</v>
      </c>
      <c r="N2" s="31" t="s">
        <v>0</v>
      </c>
      <c r="O2" s="31" t="s">
        <v>0</v>
      </c>
    </row>
    <row r="3" spans="1:24" ht="26.25" x14ac:dyDescent="0.45">
      <c r="A3" s="31" t="s">
        <v>209</v>
      </c>
      <c r="B3" s="31" t="s">
        <v>209</v>
      </c>
      <c r="C3" s="31" t="s">
        <v>209</v>
      </c>
      <c r="D3" s="31" t="s">
        <v>209</v>
      </c>
      <c r="E3" s="31" t="s">
        <v>209</v>
      </c>
      <c r="F3" s="31" t="s">
        <v>209</v>
      </c>
      <c r="G3" s="31" t="s">
        <v>209</v>
      </c>
      <c r="H3" s="31" t="s">
        <v>209</v>
      </c>
      <c r="I3" s="31" t="s">
        <v>209</v>
      </c>
      <c r="J3" s="31" t="s">
        <v>209</v>
      </c>
      <c r="K3" s="31" t="s">
        <v>209</v>
      </c>
      <c r="L3" s="31" t="s">
        <v>209</v>
      </c>
      <c r="M3" s="31" t="s">
        <v>209</v>
      </c>
      <c r="N3" s="31" t="s">
        <v>209</v>
      </c>
      <c r="O3" s="31" t="s">
        <v>209</v>
      </c>
    </row>
    <row r="4" spans="1:24" ht="26.25" x14ac:dyDescent="0.45">
      <c r="A4" s="31" t="s">
        <v>2</v>
      </c>
      <c r="B4" s="31" t="s">
        <v>2</v>
      </c>
      <c r="C4" s="31" t="s">
        <v>2</v>
      </c>
      <c r="D4" s="31" t="s">
        <v>2</v>
      </c>
      <c r="E4" s="31" t="s">
        <v>2</v>
      </c>
      <c r="F4" s="31" t="s">
        <v>2</v>
      </c>
      <c r="G4" s="31" t="s">
        <v>2</v>
      </c>
      <c r="H4" s="31" t="s">
        <v>2</v>
      </c>
      <c r="I4" s="31" t="s">
        <v>2</v>
      </c>
      <c r="J4" s="31" t="s">
        <v>2</v>
      </c>
      <c r="K4" s="31" t="s">
        <v>2</v>
      </c>
      <c r="L4" s="31" t="s">
        <v>2</v>
      </c>
      <c r="M4" s="31" t="s">
        <v>2</v>
      </c>
      <c r="N4" s="31" t="s">
        <v>2</v>
      </c>
      <c r="O4" s="31" t="s">
        <v>2</v>
      </c>
    </row>
    <row r="6" spans="1:24" ht="27" thickBot="1" x14ac:dyDescent="0.5">
      <c r="A6" s="30" t="s">
        <v>210</v>
      </c>
      <c r="B6" s="30" t="s">
        <v>210</v>
      </c>
      <c r="C6" s="30" t="s">
        <v>210</v>
      </c>
      <c r="D6" s="30" t="s">
        <v>210</v>
      </c>
      <c r="E6" s="30" t="s">
        <v>211</v>
      </c>
      <c r="F6" s="30" t="s">
        <v>211</v>
      </c>
      <c r="G6" s="30" t="s">
        <v>211</v>
      </c>
      <c r="H6" s="30" t="s">
        <v>211</v>
      </c>
      <c r="I6" s="30" t="s">
        <v>211</v>
      </c>
      <c r="K6" s="30" t="s">
        <v>212</v>
      </c>
      <c r="L6" s="30" t="s">
        <v>212</v>
      </c>
      <c r="M6" s="30" t="s">
        <v>212</v>
      </c>
      <c r="N6" s="30" t="s">
        <v>212</v>
      </c>
      <c r="O6" s="30" t="s">
        <v>212</v>
      </c>
    </row>
    <row r="7" spans="1:24" ht="27" thickBot="1" x14ac:dyDescent="0.5">
      <c r="A7" s="1" t="s">
        <v>213</v>
      </c>
      <c r="C7" s="1" t="s">
        <v>214</v>
      </c>
      <c r="E7" s="1" t="s">
        <v>215</v>
      </c>
      <c r="G7" s="1" t="s">
        <v>216</v>
      </c>
      <c r="I7" s="1" t="s">
        <v>217</v>
      </c>
      <c r="K7" s="1" t="s">
        <v>215</v>
      </c>
      <c r="M7" s="1" t="s">
        <v>216</v>
      </c>
      <c r="O7" s="1" t="s">
        <v>217</v>
      </c>
    </row>
    <row r="8" spans="1:24" ht="21" x14ac:dyDescent="0.55000000000000004">
      <c r="A8" s="12" t="s">
        <v>225</v>
      </c>
      <c r="C8" s="5">
        <v>1</v>
      </c>
      <c r="D8" s="4"/>
      <c r="E8" s="5">
        <v>0</v>
      </c>
      <c r="F8" s="4"/>
      <c r="G8" s="5">
        <v>0</v>
      </c>
      <c r="H8" s="4"/>
      <c r="I8" s="5">
        <f>E8-G8</f>
        <v>0</v>
      </c>
      <c r="J8" s="4"/>
      <c r="K8" s="5">
        <v>349067</v>
      </c>
      <c r="L8" s="4"/>
      <c r="M8" s="5">
        <v>0</v>
      </c>
      <c r="N8" s="4"/>
      <c r="O8" s="5">
        <v>349067</v>
      </c>
      <c r="U8" s="28"/>
      <c r="X8" s="28"/>
    </row>
    <row r="9" spans="1:24" ht="21" x14ac:dyDescent="0.55000000000000004">
      <c r="A9" s="12" t="s">
        <v>225</v>
      </c>
      <c r="C9" s="5">
        <v>17</v>
      </c>
      <c r="D9" s="4"/>
      <c r="E9" s="5">
        <v>0</v>
      </c>
      <c r="F9" s="4"/>
      <c r="G9" s="5">
        <v>0</v>
      </c>
      <c r="H9" s="4"/>
      <c r="I9" s="5">
        <f t="shared" ref="I9:I55" si="0">E9-G9</f>
        <v>0</v>
      </c>
      <c r="J9" s="4"/>
      <c r="K9" s="5">
        <v>190000</v>
      </c>
      <c r="L9" s="4"/>
      <c r="M9" s="5">
        <v>0</v>
      </c>
      <c r="N9" s="4"/>
      <c r="O9" s="5">
        <v>190000</v>
      </c>
      <c r="U9" s="28"/>
      <c r="X9" s="28"/>
    </row>
    <row r="10" spans="1:24" ht="21" x14ac:dyDescent="0.55000000000000004">
      <c r="A10" s="12" t="s">
        <v>226</v>
      </c>
      <c r="C10" s="5">
        <v>17</v>
      </c>
      <c r="D10" s="4"/>
      <c r="E10" s="5">
        <v>0</v>
      </c>
      <c r="F10" s="4"/>
      <c r="G10" s="5">
        <v>0</v>
      </c>
      <c r="H10" s="4"/>
      <c r="I10" s="5">
        <f t="shared" si="0"/>
        <v>0</v>
      </c>
      <c r="J10" s="4"/>
      <c r="K10" s="5">
        <v>1292751592</v>
      </c>
      <c r="L10" s="4"/>
      <c r="M10" s="5">
        <v>0</v>
      </c>
      <c r="N10" s="4"/>
      <c r="O10" s="5">
        <v>1292751592</v>
      </c>
      <c r="U10" s="28"/>
      <c r="X10" s="28"/>
    </row>
    <row r="11" spans="1:24" ht="21" x14ac:dyDescent="0.55000000000000004">
      <c r="A11" s="12" t="s">
        <v>227</v>
      </c>
      <c r="C11" s="5">
        <v>17</v>
      </c>
      <c r="D11" s="4"/>
      <c r="E11" s="5">
        <v>0</v>
      </c>
      <c r="F11" s="4"/>
      <c r="G11" s="5">
        <v>0</v>
      </c>
      <c r="H11" s="4"/>
      <c r="I11" s="5">
        <f t="shared" si="0"/>
        <v>0</v>
      </c>
      <c r="J11" s="4"/>
      <c r="K11" s="5">
        <v>201441</v>
      </c>
      <c r="L11" s="4"/>
      <c r="M11" s="5">
        <v>0</v>
      </c>
      <c r="N11" s="4"/>
      <c r="O11" s="5">
        <v>201441</v>
      </c>
      <c r="U11" s="28"/>
      <c r="X11" s="28"/>
    </row>
    <row r="12" spans="1:24" ht="21" x14ac:dyDescent="0.55000000000000004">
      <c r="A12" s="12" t="s">
        <v>152</v>
      </c>
      <c r="C12" s="5">
        <v>1</v>
      </c>
      <c r="D12" s="4"/>
      <c r="E12" s="5">
        <v>2379</v>
      </c>
      <c r="F12" s="4"/>
      <c r="G12" s="5">
        <v>0</v>
      </c>
      <c r="H12" s="4"/>
      <c r="I12" s="5">
        <f t="shared" si="0"/>
        <v>2379</v>
      </c>
      <c r="J12" s="4"/>
      <c r="K12" s="5">
        <v>8807628</v>
      </c>
      <c r="L12" s="4"/>
      <c r="M12" s="5">
        <v>0</v>
      </c>
      <c r="N12" s="4"/>
      <c r="O12" s="5">
        <v>8807628</v>
      </c>
      <c r="U12" s="28"/>
      <c r="X12" s="28"/>
    </row>
    <row r="13" spans="1:24" ht="21" x14ac:dyDescent="0.55000000000000004">
      <c r="A13" s="12" t="s">
        <v>152</v>
      </c>
      <c r="C13" s="5">
        <v>1</v>
      </c>
      <c r="D13" s="4"/>
      <c r="E13" s="5">
        <v>0</v>
      </c>
      <c r="F13" s="4"/>
      <c r="G13" s="5">
        <v>0</v>
      </c>
      <c r="H13" s="4"/>
      <c r="I13" s="5">
        <f t="shared" si="0"/>
        <v>0</v>
      </c>
      <c r="J13" s="4"/>
      <c r="K13" s="5">
        <v>10476072456</v>
      </c>
      <c r="L13" s="4"/>
      <c r="M13" s="5">
        <v>0</v>
      </c>
      <c r="N13" s="4"/>
      <c r="O13" s="5">
        <v>10476072456</v>
      </c>
      <c r="U13" s="28"/>
      <c r="X13" s="28"/>
    </row>
    <row r="14" spans="1:24" ht="21" x14ac:dyDescent="0.55000000000000004">
      <c r="A14" s="12" t="s">
        <v>155</v>
      </c>
      <c r="C14" s="5">
        <v>30</v>
      </c>
      <c r="D14" s="4"/>
      <c r="E14" s="5">
        <v>80856</v>
      </c>
      <c r="F14" s="4"/>
      <c r="G14" s="5">
        <v>0</v>
      </c>
      <c r="H14" s="4"/>
      <c r="I14" s="5">
        <f t="shared" si="0"/>
        <v>80856</v>
      </c>
      <c r="J14" s="4"/>
      <c r="K14" s="5">
        <v>573694</v>
      </c>
      <c r="L14" s="4"/>
      <c r="M14" s="5">
        <v>0</v>
      </c>
      <c r="N14" s="4"/>
      <c r="O14" s="5">
        <v>573694</v>
      </c>
      <c r="U14" s="28"/>
      <c r="X14" s="28"/>
    </row>
    <row r="15" spans="1:24" ht="21" x14ac:dyDescent="0.55000000000000004">
      <c r="A15" s="12" t="s">
        <v>155</v>
      </c>
      <c r="C15" s="5">
        <v>30</v>
      </c>
      <c r="D15" s="4"/>
      <c r="E15" s="5">
        <v>0</v>
      </c>
      <c r="F15" s="4"/>
      <c r="G15" s="5">
        <v>0</v>
      </c>
      <c r="H15" s="4"/>
      <c r="I15" s="5">
        <f t="shared" si="0"/>
        <v>0</v>
      </c>
      <c r="J15" s="4"/>
      <c r="K15" s="5">
        <v>9767383766</v>
      </c>
      <c r="L15" s="4"/>
      <c r="M15" s="5">
        <v>0</v>
      </c>
      <c r="N15" s="4"/>
      <c r="O15" s="5">
        <v>9767383766</v>
      </c>
      <c r="U15" s="28"/>
      <c r="X15" s="28"/>
    </row>
    <row r="16" spans="1:24" ht="21" x14ac:dyDescent="0.55000000000000004">
      <c r="A16" s="12" t="s">
        <v>157</v>
      </c>
      <c r="C16" s="5">
        <v>7</v>
      </c>
      <c r="D16" s="4"/>
      <c r="E16" s="5">
        <v>2103932927</v>
      </c>
      <c r="F16" s="4"/>
      <c r="G16" s="5">
        <v>552366</v>
      </c>
      <c r="H16" s="4"/>
      <c r="I16" s="5">
        <f t="shared" si="0"/>
        <v>2103380561</v>
      </c>
      <c r="J16" s="4"/>
      <c r="K16" s="5">
        <v>17727266992</v>
      </c>
      <c r="L16" s="4"/>
      <c r="M16" s="5">
        <v>8682358</v>
      </c>
      <c r="N16" s="4"/>
      <c r="O16" s="5">
        <v>17718584634</v>
      </c>
      <c r="U16" s="28"/>
      <c r="X16" s="28"/>
    </row>
    <row r="17" spans="1:24" ht="21" x14ac:dyDescent="0.55000000000000004">
      <c r="A17" s="12" t="s">
        <v>157</v>
      </c>
      <c r="C17" s="5">
        <v>14</v>
      </c>
      <c r="D17" s="4"/>
      <c r="E17" s="5">
        <v>1293725202</v>
      </c>
      <c r="F17" s="4"/>
      <c r="G17" s="5">
        <v>449683</v>
      </c>
      <c r="H17" s="4"/>
      <c r="I17" s="5">
        <f t="shared" si="0"/>
        <v>1293275519</v>
      </c>
      <c r="J17" s="4"/>
      <c r="K17" s="5">
        <v>10835109269</v>
      </c>
      <c r="L17" s="4"/>
      <c r="M17" s="5">
        <v>7644615</v>
      </c>
      <c r="N17" s="4"/>
      <c r="O17" s="5">
        <v>10827464654</v>
      </c>
      <c r="U17" s="28"/>
      <c r="X17" s="28"/>
    </row>
    <row r="18" spans="1:24" ht="21" x14ac:dyDescent="0.55000000000000004">
      <c r="A18" s="12" t="s">
        <v>152</v>
      </c>
      <c r="C18" s="5">
        <v>30</v>
      </c>
      <c r="D18" s="4"/>
      <c r="E18" s="5">
        <v>0</v>
      </c>
      <c r="F18" s="4"/>
      <c r="G18" s="5">
        <v>0</v>
      </c>
      <c r="H18" s="4"/>
      <c r="I18" s="5">
        <f t="shared" si="0"/>
        <v>0</v>
      </c>
      <c r="J18" s="4"/>
      <c r="K18" s="5">
        <v>8334942725</v>
      </c>
      <c r="L18" s="4"/>
      <c r="M18" s="5">
        <v>0</v>
      </c>
      <c r="N18" s="4"/>
      <c r="O18" s="5">
        <v>8334942725</v>
      </c>
      <c r="U18" s="28"/>
      <c r="X18" s="28"/>
    </row>
    <row r="19" spans="1:24" ht="21" x14ac:dyDescent="0.55000000000000004">
      <c r="A19" s="12" t="s">
        <v>167</v>
      </c>
      <c r="C19" s="5">
        <v>30</v>
      </c>
      <c r="D19" s="4"/>
      <c r="E19" s="5">
        <v>0</v>
      </c>
      <c r="F19" s="4"/>
      <c r="G19" s="5">
        <v>0</v>
      </c>
      <c r="H19" s="4"/>
      <c r="I19" s="5">
        <f t="shared" si="0"/>
        <v>0</v>
      </c>
      <c r="J19" s="4"/>
      <c r="K19" s="5">
        <v>7733606557</v>
      </c>
      <c r="L19" s="4"/>
      <c r="M19" s="5">
        <v>0</v>
      </c>
      <c r="N19" s="4"/>
      <c r="O19" s="5">
        <v>7733606557</v>
      </c>
      <c r="U19" s="28"/>
      <c r="X19" s="28"/>
    </row>
    <row r="20" spans="1:24" ht="21" x14ac:dyDescent="0.55000000000000004">
      <c r="A20" s="12" t="s">
        <v>152</v>
      </c>
      <c r="C20" s="5">
        <v>30</v>
      </c>
      <c r="D20" s="4"/>
      <c r="E20" s="5">
        <v>0</v>
      </c>
      <c r="F20" s="4"/>
      <c r="G20" s="5">
        <v>0</v>
      </c>
      <c r="H20" s="4"/>
      <c r="I20" s="5">
        <f t="shared" si="0"/>
        <v>0</v>
      </c>
      <c r="J20" s="4"/>
      <c r="K20" s="5">
        <v>1008333327</v>
      </c>
      <c r="L20" s="4"/>
      <c r="M20" s="5">
        <v>0</v>
      </c>
      <c r="N20" s="4"/>
      <c r="O20" s="5">
        <v>1008333327</v>
      </c>
      <c r="U20" s="28"/>
      <c r="X20" s="28"/>
    </row>
    <row r="21" spans="1:24" ht="21" x14ac:dyDescent="0.55000000000000004">
      <c r="A21" s="12" t="s">
        <v>162</v>
      </c>
      <c r="C21" s="5">
        <v>4</v>
      </c>
      <c r="D21" s="4"/>
      <c r="E21" s="5">
        <v>25713</v>
      </c>
      <c r="F21" s="4"/>
      <c r="G21" s="5">
        <v>0</v>
      </c>
      <c r="H21" s="4"/>
      <c r="I21" s="5">
        <f t="shared" si="0"/>
        <v>25713</v>
      </c>
      <c r="J21" s="4"/>
      <c r="K21" s="5">
        <v>47580</v>
      </c>
      <c r="L21" s="4"/>
      <c r="M21" s="5">
        <v>0</v>
      </c>
      <c r="N21" s="4"/>
      <c r="O21" s="5">
        <v>47580</v>
      </c>
      <c r="U21" s="28"/>
      <c r="X21" s="28"/>
    </row>
    <row r="22" spans="1:24" ht="21" x14ac:dyDescent="0.55000000000000004">
      <c r="A22" s="12" t="s">
        <v>162</v>
      </c>
      <c r="C22" s="5">
        <v>4</v>
      </c>
      <c r="D22" s="4"/>
      <c r="E22" s="5">
        <v>0</v>
      </c>
      <c r="F22" s="4"/>
      <c r="G22" s="5">
        <v>0</v>
      </c>
      <c r="H22" s="4"/>
      <c r="I22" s="5">
        <f t="shared" si="0"/>
        <v>0</v>
      </c>
      <c r="J22" s="4"/>
      <c r="K22" s="5">
        <v>2943442623</v>
      </c>
      <c r="L22" s="4"/>
      <c r="M22" s="5">
        <v>0</v>
      </c>
      <c r="N22" s="4"/>
      <c r="O22" s="5">
        <v>2943442623</v>
      </c>
      <c r="U22" s="28"/>
      <c r="X22" s="28"/>
    </row>
    <row r="23" spans="1:24" ht="21" x14ac:dyDescent="0.55000000000000004">
      <c r="A23" s="12" t="s">
        <v>162</v>
      </c>
      <c r="C23" s="5">
        <v>17</v>
      </c>
      <c r="D23" s="4"/>
      <c r="E23" s="5">
        <v>0</v>
      </c>
      <c r="F23" s="4"/>
      <c r="G23" s="5">
        <v>0</v>
      </c>
      <c r="H23" s="4"/>
      <c r="I23" s="5">
        <f t="shared" si="0"/>
        <v>0</v>
      </c>
      <c r="J23" s="4"/>
      <c r="K23" s="5">
        <v>1785245900</v>
      </c>
      <c r="L23" s="4"/>
      <c r="M23" s="5">
        <v>0</v>
      </c>
      <c r="N23" s="4"/>
      <c r="O23" s="5">
        <v>1785245900</v>
      </c>
      <c r="U23" s="28"/>
      <c r="X23" s="28"/>
    </row>
    <row r="24" spans="1:24" ht="21" x14ac:dyDescent="0.55000000000000004">
      <c r="A24" s="12" t="s">
        <v>164</v>
      </c>
      <c r="C24" s="5">
        <v>20</v>
      </c>
      <c r="D24" s="4"/>
      <c r="E24" s="5">
        <v>2858</v>
      </c>
      <c r="F24" s="4"/>
      <c r="G24" s="5">
        <v>0</v>
      </c>
      <c r="H24" s="4"/>
      <c r="I24" s="5">
        <f t="shared" si="0"/>
        <v>2858</v>
      </c>
      <c r="J24" s="4"/>
      <c r="K24" s="5">
        <v>490353</v>
      </c>
      <c r="L24" s="4"/>
      <c r="M24" s="5">
        <v>0</v>
      </c>
      <c r="N24" s="4"/>
      <c r="O24" s="5">
        <v>490353</v>
      </c>
      <c r="U24" s="28"/>
      <c r="X24" s="28"/>
    </row>
    <row r="25" spans="1:24" ht="21" x14ac:dyDescent="0.55000000000000004">
      <c r="A25" s="12" t="s">
        <v>157</v>
      </c>
      <c r="C25" s="5">
        <v>20</v>
      </c>
      <c r="D25" s="4"/>
      <c r="E25" s="5">
        <v>1901385</v>
      </c>
      <c r="F25" s="4"/>
      <c r="G25" s="5">
        <v>0</v>
      </c>
      <c r="H25" s="4"/>
      <c r="I25" s="5">
        <f t="shared" si="0"/>
        <v>1901385</v>
      </c>
      <c r="J25" s="4"/>
      <c r="K25" s="5">
        <v>1973182</v>
      </c>
      <c r="L25" s="4"/>
      <c r="M25" s="5">
        <v>0</v>
      </c>
      <c r="N25" s="4"/>
      <c r="O25" s="5">
        <v>1973182</v>
      </c>
      <c r="U25" s="28"/>
      <c r="X25" s="28"/>
    </row>
    <row r="26" spans="1:24" ht="21" x14ac:dyDescent="0.55000000000000004">
      <c r="A26" s="12" t="s">
        <v>167</v>
      </c>
      <c r="C26" s="5">
        <v>30</v>
      </c>
      <c r="D26" s="4"/>
      <c r="E26" s="5">
        <v>15012521311</v>
      </c>
      <c r="F26" s="4"/>
      <c r="G26" s="5">
        <v>0</v>
      </c>
      <c r="H26" s="4"/>
      <c r="I26" s="5">
        <f t="shared" si="0"/>
        <v>15012521311</v>
      </c>
      <c r="J26" s="4"/>
      <c r="K26" s="5">
        <v>75022365440</v>
      </c>
      <c r="L26" s="4"/>
      <c r="M26" s="5">
        <v>0</v>
      </c>
      <c r="N26" s="4"/>
      <c r="O26" s="5">
        <v>75022365440</v>
      </c>
      <c r="U26" s="28"/>
      <c r="X26" s="28"/>
    </row>
    <row r="27" spans="1:24" ht="21" x14ac:dyDescent="0.55000000000000004">
      <c r="A27" s="12" t="s">
        <v>162</v>
      </c>
      <c r="C27" s="5">
        <v>16</v>
      </c>
      <c r="D27" s="4"/>
      <c r="E27" s="5">
        <v>0</v>
      </c>
      <c r="F27" s="4"/>
      <c r="G27" s="5">
        <v>0</v>
      </c>
      <c r="H27" s="4"/>
      <c r="I27" s="5">
        <f t="shared" si="0"/>
        <v>0</v>
      </c>
      <c r="J27" s="4"/>
      <c r="K27" s="5">
        <v>13094262295</v>
      </c>
      <c r="L27" s="4"/>
      <c r="M27" s="5">
        <v>0</v>
      </c>
      <c r="N27" s="4"/>
      <c r="O27" s="5">
        <v>13094262295</v>
      </c>
      <c r="U27" s="28"/>
      <c r="X27" s="28"/>
    </row>
    <row r="28" spans="1:24" ht="21" x14ac:dyDescent="0.55000000000000004">
      <c r="A28" s="12" t="s">
        <v>157</v>
      </c>
      <c r="C28" s="5">
        <v>8</v>
      </c>
      <c r="D28" s="4"/>
      <c r="E28" s="5">
        <v>25449883971</v>
      </c>
      <c r="F28" s="4"/>
      <c r="G28" s="5">
        <v>4990909</v>
      </c>
      <c r="H28" s="4"/>
      <c r="I28" s="5">
        <f t="shared" si="0"/>
        <v>25444893062</v>
      </c>
      <c r="J28" s="4"/>
      <c r="K28" s="5">
        <v>67568680270</v>
      </c>
      <c r="L28" s="4"/>
      <c r="M28" s="5">
        <v>109799984</v>
      </c>
      <c r="N28" s="4"/>
      <c r="O28" s="5">
        <v>67458880286</v>
      </c>
      <c r="U28" s="28"/>
      <c r="X28" s="28"/>
    </row>
    <row r="29" spans="1:24" ht="21" x14ac:dyDescent="0.55000000000000004">
      <c r="A29" s="12" t="s">
        <v>152</v>
      </c>
      <c r="C29" s="5">
        <v>31</v>
      </c>
      <c r="D29" s="4"/>
      <c r="E29" s="5">
        <v>8218032805</v>
      </c>
      <c r="F29" s="4"/>
      <c r="G29" s="5">
        <v>0</v>
      </c>
      <c r="H29" s="4"/>
      <c r="I29" s="5">
        <f t="shared" si="0"/>
        <v>8218032805</v>
      </c>
      <c r="J29" s="4"/>
      <c r="K29" s="5">
        <v>50802732235</v>
      </c>
      <c r="L29" s="4"/>
      <c r="M29" s="5">
        <v>0</v>
      </c>
      <c r="N29" s="4"/>
      <c r="O29" s="5">
        <v>50802732235</v>
      </c>
      <c r="U29" s="28"/>
      <c r="X29" s="28"/>
    </row>
    <row r="30" spans="1:24" ht="21" x14ac:dyDescent="0.55000000000000004">
      <c r="A30" s="12" t="s">
        <v>172</v>
      </c>
      <c r="C30" s="5">
        <v>19</v>
      </c>
      <c r="D30" s="4"/>
      <c r="E30" s="5">
        <v>21666666698</v>
      </c>
      <c r="F30" s="4"/>
      <c r="G30" s="5">
        <v>0</v>
      </c>
      <c r="H30" s="4"/>
      <c r="I30" s="5">
        <f t="shared" si="0"/>
        <v>21666666698</v>
      </c>
      <c r="J30" s="4"/>
      <c r="K30" s="5">
        <v>55737704916</v>
      </c>
      <c r="L30" s="4"/>
      <c r="M30" s="5">
        <v>0</v>
      </c>
      <c r="N30" s="4"/>
      <c r="O30" s="5">
        <v>55737704916</v>
      </c>
      <c r="U30" s="28"/>
      <c r="X30" s="28"/>
    </row>
    <row r="31" spans="1:24" ht="21" x14ac:dyDescent="0.55000000000000004">
      <c r="A31" s="12" t="s">
        <v>174</v>
      </c>
      <c r="C31" s="5">
        <v>30</v>
      </c>
      <c r="D31" s="4"/>
      <c r="E31" s="5">
        <v>15491803278</v>
      </c>
      <c r="F31" s="4"/>
      <c r="G31" s="5">
        <v>0</v>
      </c>
      <c r="H31" s="4"/>
      <c r="I31" s="5">
        <f t="shared" si="0"/>
        <v>15491803278</v>
      </c>
      <c r="J31" s="4"/>
      <c r="K31" s="5">
        <v>36885245900</v>
      </c>
      <c r="L31" s="4"/>
      <c r="M31" s="5">
        <v>0</v>
      </c>
      <c r="N31" s="4"/>
      <c r="O31" s="5">
        <v>36885245900</v>
      </c>
      <c r="U31" s="28"/>
      <c r="X31" s="28"/>
    </row>
    <row r="32" spans="1:24" ht="21" x14ac:dyDescent="0.55000000000000004">
      <c r="A32" s="12" t="s">
        <v>157</v>
      </c>
      <c r="C32" s="5">
        <v>3</v>
      </c>
      <c r="D32" s="4"/>
      <c r="E32" s="5">
        <v>23865184519</v>
      </c>
      <c r="F32" s="4"/>
      <c r="G32" s="5">
        <v>0</v>
      </c>
      <c r="H32" s="4"/>
      <c r="I32" s="5">
        <f t="shared" si="0"/>
        <v>23865184519</v>
      </c>
      <c r="J32" s="4"/>
      <c r="K32" s="5">
        <v>46050976847</v>
      </c>
      <c r="L32" s="4"/>
      <c r="M32" s="5">
        <v>50732671</v>
      </c>
      <c r="N32" s="4"/>
      <c r="O32" s="5">
        <v>46000244176</v>
      </c>
      <c r="U32" s="28"/>
      <c r="X32" s="28"/>
    </row>
    <row r="33" spans="1:24" ht="21" x14ac:dyDescent="0.55000000000000004">
      <c r="A33" s="12" t="s">
        <v>178</v>
      </c>
      <c r="C33" s="5">
        <v>3</v>
      </c>
      <c r="D33" s="4"/>
      <c r="E33" s="5">
        <v>17964754119</v>
      </c>
      <c r="F33" s="4"/>
      <c r="G33" s="5">
        <v>0</v>
      </c>
      <c r="H33" s="4"/>
      <c r="I33" s="5">
        <f t="shared" si="0"/>
        <v>17964754119</v>
      </c>
      <c r="J33" s="4"/>
      <c r="K33" s="5">
        <v>40150546447</v>
      </c>
      <c r="L33" s="4"/>
      <c r="M33" s="5">
        <v>0</v>
      </c>
      <c r="N33" s="4"/>
      <c r="O33" s="5">
        <v>40150546447</v>
      </c>
      <c r="U33" s="28"/>
      <c r="X33" s="28"/>
    </row>
    <row r="34" spans="1:24" ht="21" x14ac:dyDescent="0.55000000000000004">
      <c r="A34" s="12" t="s">
        <v>172</v>
      </c>
      <c r="C34" s="5">
        <v>4</v>
      </c>
      <c r="D34" s="4"/>
      <c r="E34" s="5">
        <v>35901639360</v>
      </c>
      <c r="F34" s="4"/>
      <c r="G34" s="5">
        <v>0</v>
      </c>
      <c r="H34" s="4"/>
      <c r="I34" s="5">
        <f t="shared" si="0"/>
        <v>35901639360</v>
      </c>
      <c r="J34" s="4"/>
      <c r="K34" s="5">
        <v>78688524591</v>
      </c>
      <c r="L34" s="4"/>
      <c r="M34" s="5">
        <v>0</v>
      </c>
      <c r="N34" s="4"/>
      <c r="O34" s="5">
        <v>78688524591</v>
      </c>
      <c r="U34" s="28"/>
      <c r="X34" s="28"/>
    </row>
    <row r="35" spans="1:24" ht="21" x14ac:dyDescent="0.55000000000000004">
      <c r="A35" s="12" t="s">
        <v>152</v>
      </c>
      <c r="C35" s="5">
        <v>31</v>
      </c>
      <c r="D35" s="4"/>
      <c r="E35" s="5">
        <v>35713114766</v>
      </c>
      <c r="F35" s="4"/>
      <c r="G35" s="5">
        <v>0</v>
      </c>
      <c r="H35" s="4"/>
      <c r="I35" s="5">
        <f t="shared" si="0"/>
        <v>35713114766</v>
      </c>
      <c r="J35" s="4"/>
      <c r="K35" s="5">
        <v>73745901638</v>
      </c>
      <c r="L35" s="4"/>
      <c r="M35" s="5">
        <v>0</v>
      </c>
      <c r="N35" s="4"/>
      <c r="O35" s="5">
        <v>73745901638</v>
      </c>
      <c r="U35" s="28"/>
      <c r="X35" s="28"/>
    </row>
    <row r="36" spans="1:24" ht="21" x14ac:dyDescent="0.55000000000000004">
      <c r="A36" s="12" t="s">
        <v>182</v>
      </c>
      <c r="C36" s="5">
        <v>30</v>
      </c>
      <c r="D36" s="4"/>
      <c r="E36" s="5">
        <v>23237704917</v>
      </c>
      <c r="F36" s="4"/>
      <c r="G36" s="5">
        <v>0</v>
      </c>
      <c r="H36" s="4"/>
      <c r="I36" s="5">
        <f t="shared" si="0"/>
        <v>23237704917</v>
      </c>
      <c r="J36" s="4"/>
      <c r="K36" s="5">
        <v>49795081965</v>
      </c>
      <c r="L36" s="4"/>
      <c r="M36" s="5">
        <v>0</v>
      </c>
      <c r="N36" s="4"/>
      <c r="O36" s="5">
        <v>49795081965</v>
      </c>
      <c r="U36" s="28"/>
      <c r="X36" s="28"/>
    </row>
    <row r="37" spans="1:24" ht="21" x14ac:dyDescent="0.55000000000000004">
      <c r="A37" s="12" t="s">
        <v>157</v>
      </c>
      <c r="C37" s="5">
        <v>9</v>
      </c>
      <c r="D37" s="4"/>
      <c r="E37" s="5">
        <v>47730369039</v>
      </c>
      <c r="F37" s="4"/>
      <c r="G37" s="5">
        <v>0</v>
      </c>
      <c r="H37" s="4"/>
      <c r="I37" s="5">
        <f t="shared" si="0"/>
        <v>47730369039</v>
      </c>
      <c r="J37" s="4"/>
      <c r="K37" s="5">
        <v>82593757005</v>
      </c>
      <c r="L37" s="4"/>
      <c r="M37" s="5">
        <v>235634891</v>
      </c>
      <c r="N37" s="4"/>
      <c r="O37" s="5">
        <v>82358122114</v>
      </c>
      <c r="U37" s="28"/>
      <c r="X37" s="28"/>
    </row>
    <row r="38" spans="1:24" ht="21" x14ac:dyDescent="0.55000000000000004">
      <c r="A38" s="12" t="s">
        <v>185</v>
      </c>
      <c r="C38" s="5">
        <v>30</v>
      </c>
      <c r="D38" s="4"/>
      <c r="E38" s="5">
        <v>44262295080</v>
      </c>
      <c r="F38" s="4"/>
      <c r="G38" s="5">
        <v>0</v>
      </c>
      <c r="H38" s="4"/>
      <c r="I38" s="5">
        <f t="shared" si="0"/>
        <v>44262295080</v>
      </c>
      <c r="J38" s="4"/>
      <c r="K38" s="5">
        <v>76721311472</v>
      </c>
      <c r="L38" s="4"/>
      <c r="M38" s="5">
        <v>0</v>
      </c>
      <c r="N38" s="4"/>
      <c r="O38" s="5">
        <v>76721311472</v>
      </c>
      <c r="U38" s="28"/>
      <c r="X38" s="28"/>
    </row>
    <row r="39" spans="1:24" ht="21" x14ac:dyDescent="0.55000000000000004">
      <c r="A39" s="12" t="s">
        <v>178</v>
      </c>
      <c r="C39" s="5">
        <v>9</v>
      </c>
      <c r="D39" s="4"/>
      <c r="E39" s="5">
        <v>81688524586</v>
      </c>
      <c r="F39" s="4"/>
      <c r="G39" s="5">
        <v>0</v>
      </c>
      <c r="H39" s="4"/>
      <c r="I39" s="5">
        <f t="shared" si="0"/>
        <v>81688524586</v>
      </c>
      <c r="J39" s="4"/>
      <c r="K39" s="5">
        <v>151415300540</v>
      </c>
      <c r="L39" s="4"/>
      <c r="M39" s="5">
        <v>219242982</v>
      </c>
      <c r="N39" s="4"/>
      <c r="O39" s="5">
        <v>151196057558</v>
      </c>
      <c r="U39" s="28"/>
      <c r="X39" s="28"/>
    </row>
    <row r="40" spans="1:24" ht="21" x14ac:dyDescent="0.55000000000000004">
      <c r="A40" s="12" t="s">
        <v>152</v>
      </c>
      <c r="C40" s="5">
        <v>31</v>
      </c>
      <c r="D40" s="4"/>
      <c r="E40" s="5">
        <v>45956284137</v>
      </c>
      <c r="F40" s="4"/>
      <c r="G40" s="5">
        <v>0</v>
      </c>
      <c r="H40" s="4"/>
      <c r="I40" s="5">
        <f t="shared" si="0"/>
        <v>45956284137</v>
      </c>
      <c r="J40" s="4"/>
      <c r="K40" s="5">
        <v>45956284137</v>
      </c>
      <c r="L40" s="4"/>
      <c r="M40" s="5">
        <v>0</v>
      </c>
      <c r="N40" s="4"/>
      <c r="O40" s="5">
        <v>45956284137</v>
      </c>
      <c r="U40" s="28"/>
      <c r="X40" s="28"/>
    </row>
    <row r="41" spans="1:24" ht="21" x14ac:dyDescent="0.55000000000000004">
      <c r="A41" s="12" t="s">
        <v>152</v>
      </c>
      <c r="C41" s="5">
        <v>30</v>
      </c>
      <c r="D41" s="4"/>
      <c r="E41" s="5">
        <v>59426229500</v>
      </c>
      <c r="F41" s="4"/>
      <c r="G41" s="5">
        <v>0</v>
      </c>
      <c r="H41" s="4"/>
      <c r="I41" s="5">
        <f t="shared" si="0"/>
        <v>59426229500</v>
      </c>
      <c r="J41" s="4"/>
      <c r="K41" s="5">
        <v>59426229500</v>
      </c>
      <c r="L41" s="4"/>
      <c r="M41" s="5">
        <v>0</v>
      </c>
      <c r="N41" s="4"/>
      <c r="O41" s="5">
        <v>59426229500</v>
      </c>
      <c r="U41" s="28"/>
      <c r="X41" s="28"/>
    </row>
    <row r="42" spans="1:24" ht="21" x14ac:dyDescent="0.55000000000000004">
      <c r="A42" s="12" t="s">
        <v>172</v>
      </c>
      <c r="C42" s="5">
        <v>8</v>
      </c>
      <c r="D42" s="4"/>
      <c r="E42" s="5">
        <v>38032786872</v>
      </c>
      <c r="F42" s="4"/>
      <c r="G42" s="5">
        <v>7228212</v>
      </c>
      <c r="H42" s="4"/>
      <c r="I42" s="5">
        <f t="shared" si="0"/>
        <v>38025558660</v>
      </c>
      <c r="J42" s="4"/>
      <c r="K42" s="5">
        <v>38032786872</v>
      </c>
      <c r="L42" s="4"/>
      <c r="M42" s="5">
        <v>7228212</v>
      </c>
      <c r="N42" s="4"/>
      <c r="O42" s="5">
        <v>38025558660</v>
      </c>
      <c r="U42" s="28"/>
      <c r="X42" s="28"/>
    </row>
    <row r="43" spans="1:24" ht="21" x14ac:dyDescent="0.55000000000000004">
      <c r="A43" s="12" t="s">
        <v>191</v>
      </c>
      <c r="C43" s="5">
        <v>30</v>
      </c>
      <c r="D43" s="4"/>
      <c r="E43" s="5">
        <v>33934426228</v>
      </c>
      <c r="F43" s="4"/>
      <c r="G43" s="5">
        <v>0</v>
      </c>
      <c r="H43" s="4"/>
      <c r="I43" s="5">
        <f t="shared" si="0"/>
        <v>33934426228</v>
      </c>
      <c r="J43" s="4"/>
      <c r="K43" s="5">
        <v>33934426228</v>
      </c>
      <c r="L43" s="4"/>
      <c r="M43" s="5">
        <v>0</v>
      </c>
      <c r="N43" s="4"/>
      <c r="O43" s="5">
        <v>33934426228</v>
      </c>
      <c r="U43" s="28"/>
      <c r="X43" s="28"/>
    </row>
    <row r="44" spans="1:24" ht="21" x14ac:dyDescent="0.55000000000000004">
      <c r="A44" s="12" t="s">
        <v>193</v>
      </c>
      <c r="C44" s="5">
        <v>12</v>
      </c>
      <c r="D44" s="4"/>
      <c r="E44" s="5">
        <v>60218579233</v>
      </c>
      <c r="F44" s="4"/>
      <c r="G44" s="5">
        <v>0</v>
      </c>
      <c r="H44" s="4"/>
      <c r="I44" s="5">
        <f t="shared" si="0"/>
        <v>60218579233</v>
      </c>
      <c r="J44" s="4"/>
      <c r="K44" s="5">
        <v>60218579233</v>
      </c>
      <c r="L44" s="4"/>
      <c r="M44" s="5">
        <v>0</v>
      </c>
      <c r="N44" s="4"/>
      <c r="O44" s="5">
        <v>60218579233</v>
      </c>
      <c r="U44" s="28"/>
      <c r="X44" s="28"/>
    </row>
    <row r="45" spans="1:24" ht="21" x14ac:dyDescent="0.55000000000000004">
      <c r="A45" s="12" t="s">
        <v>152</v>
      </c>
      <c r="C45" s="5">
        <v>30</v>
      </c>
      <c r="D45" s="4"/>
      <c r="E45" s="5">
        <v>45163934420</v>
      </c>
      <c r="F45" s="4"/>
      <c r="G45" s="5">
        <v>0</v>
      </c>
      <c r="H45" s="4"/>
      <c r="I45" s="5">
        <f t="shared" si="0"/>
        <v>45163934420</v>
      </c>
      <c r="J45" s="4"/>
      <c r="K45" s="5">
        <v>45163934420</v>
      </c>
      <c r="L45" s="4"/>
      <c r="M45" s="5">
        <v>0</v>
      </c>
      <c r="N45" s="4"/>
      <c r="O45" s="5">
        <v>45163934420</v>
      </c>
      <c r="U45" s="28"/>
      <c r="X45" s="28"/>
    </row>
    <row r="46" spans="1:24" ht="21" x14ac:dyDescent="0.55000000000000004">
      <c r="A46" s="12" t="s">
        <v>196</v>
      </c>
      <c r="C46" s="5">
        <v>13</v>
      </c>
      <c r="D46" s="4"/>
      <c r="E46" s="5">
        <v>71311475394</v>
      </c>
      <c r="F46" s="4"/>
      <c r="G46" s="5">
        <v>727058069</v>
      </c>
      <c r="H46" s="4"/>
      <c r="I46" s="5">
        <f t="shared" si="0"/>
        <v>70584417325</v>
      </c>
      <c r="J46" s="4"/>
      <c r="K46" s="5">
        <v>71311475394</v>
      </c>
      <c r="L46" s="4"/>
      <c r="M46" s="5">
        <v>727058069</v>
      </c>
      <c r="N46" s="4"/>
      <c r="O46" s="5">
        <v>70584417325</v>
      </c>
      <c r="U46" s="28"/>
      <c r="X46" s="28"/>
    </row>
    <row r="47" spans="1:24" ht="21" x14ac:dyDescent="0.55000000000000004">
      <c r="A47" s="12" t="s">
        <v>198</v>
      </c>
      <c r="C47" s="5">
        <v>30</v>
      </c>
      <c r="D47" s="4"/>
      <c r="E47" s="5">
        <v>39836065572</v>
      </c>
      <c r="F47" s="4"/>
      <c r="G47" s="5">
        <v>0</v>
      </c>
      <c r="H47" s="4"/>
      <c r="I47" s="5">
        <f t="shared" si="0"/>
        <v>39836065572</v>
      </c>
      <c r="J47" s="4"/>
      <c r="K47" s="5">
        <v>39836065572</v>
      </c>
      <c r="L47" s="4"/>
      <c r="M47" s="5">
        <v>0</v>
      </c>
      <c r="N47" s="4"/>
      <c r="O47" s="5">
        <v>39836065572</v>
      </c>
      <c r="U47" s="28"/>
      <c r="X47" s="28"/>
    </row>
    <row r="48" spans="1:24" ht="21" x14ac:dyDescent="0.55000000000000004">
      <c r="A48" s="12" t="s">
        <v>193</v>
      </c>
      <c r="C48" s="5">
        <v>14</v>
      </c>
      <c r="D48" s="4"/>
      <c r="E48" s="5">
        <v>20204918030</v>
      </c>
      <c r="F48" s="4"/>
      <c r="G48" s="5">
        <v>221672073</v>
      </c>
      <c r="H48" s="4"/>
      <c r="I48" s="5">
        <f t="shared" si="0"/>
        <v>19983245957</v>
      </c>
      <c r="J48" s="4"/>
      <c r="K48" s="5">
        <v>20204918030</v>
      </c>
      <c r="L48" s="4"/>
      <c r="M48" s="5">
        <v>221672073</v>
      </c>
      <c r="N48" s="4"/>
      <c r="O48" s="5">
        <v>19983245957</v>
      </c>
      <c r="U48" s="28"/>
      <c r="X48" s="28"/>
    </row>
    <row r="49" spans="1:24" ht="21" x14ac:dyDescent="0.55000000000000004">
      <c r="A49" s="12" t="s">
        <v>196</v>
      </c>
      <c r="C49" s="5">
        <v>16</v>
      </c>
      <c r="D49" s="4"/>
      <c r="E49" s="5">
        <v>59426229495</v>
      </c>
      <c r="F49" s="4"/>
      <c r="G49" s="5">
        <v>743950207</v>
      </c>
      <c r="H49" s="4"/>
      <c r="I49" s="5">
        <f t="shared" si="0"/>
        <v>58682279288</v>
      </c>
      <c r="J49" s="4"/>
      <c r="K49" s="5">
        <v>59426229495</v>
      </c>
      <c r="L49" s="4"/>
      <c r="M49" s="5">
        <v>743950207</v>
      </c>
      <c r="N49" s="4"/>
      <c r="O49" s="5">
        <v>58682279288</v>
      </c>
      <c r="U49" s="28"/>
      <c r="X49" s="28"/>
    </row>
    <row r="50" spans="1:24" ht="21" x14ac:dyDescent="0.55000000000000004">
      <c r="A50" s="12" t="s">
        <v>172</v>
      </c>
      <c r="C50" s="5">
        <v>16</v>
      </c>
      <c r="D50" s="4"/>
      <c r="E50" s="5">
        <v>59426229495</v>
      </c>
      <c r="F50" s="4"/>
      <c r="G50" s="5">
        <v>743950207</v>
      </c>
      <c r="H50" s="4"/>
      <c r="I50" s="5">
        <f t="shared" si="0"/>
        <v>58682279288</v>
      </c>
      <c r="J50" s="4"/>
      <c r="K50" s="5">
        <v>59426229495</v>
      </c>
      <c r="L50" s="4"/>
      <c r="M50" s="5">
        <v>743950207</v>
      </c>
      <c r="N50" s="4"/>
      <c r="O50" s="5">
        <v>58682279288</v>
      </c>
      <c r="U50" s="28"/>
      <c r="X50" s="28"/>
    </row>
    <row r="51" spans="1:24" ht="21" x14ac:dyDescent="0.55000000000000004">
      <c r="A51" s="12" t="s">
        <v>152</v>
      </c>
      <c r="C51" s="5">
        <v>30</v>
      </c>
      <c r="D51" s="4"/>
      <c r="E51" s="5">
        <v>38032786884</v>
      </c>
      <c r="F51" s="4"/>
      <c r="G51" s="5">
        <v>0</v>
      </c>
      <c r="H51" s="4"/>
      <c r="I51" s="5">
        <f t="shared" si="0"/>
        <v>38032786884</v>
      </c>
      <c r="J51" s="4"/>
      <c r="K51" s="5">
        <v>38032786884</v>
      </c>
      <c r="L51" s="4"/>
      <c r="M51" s="5">
        <v>0</v>
      </c>
      <c r="N51" s="4"/>
      <c r="O51" s="5">
        <v>38032786884</v>
      </c>
      <c r="U51" s="28"/>
      <c r="X51" s="28"/>
    </row>
    <row r="52" spans="1:24" ht="21" x14ac:dyDescent="0.55000000000000004">
      <c r="A52" s="12" t="s">
        <v>157</v>
      </c>
      <c r="C52" s="5">
        <v>21</v>
      </c>
      <c r="D52" s="4"/>
      <c r="E52" s="5">
        <v>3961748630</v>
      </c>
      <c r="F52" s="4"/>
      <c r="G52" s="5">
        <v>64841971</v>
      </c>
      <c r="H52" s="4"/>
      <c r="I52" s="5">
        <f t="shared" si="0"/>
        <v>3896906659</v>
      </c>
      <c r="J52" s="4"/>
      <c r="K52" s="5">
        <v>3961748630</v>
      </c>
      <c r="L52" s="4"/>
      <c r="M52" s="5">
        <v>64841971</v>
      </c>
      <c r="N52" s="4"/>
      <c r="O52" s="5">
        <v>3896906659</v>
      </c>
      <c r="U52" s="28"/>
      <c r="X52" s="28"/>
    </row>
    <row r="53" spans="1:24" ht="21" x14ac:dyDescent="0.55000000000000004">
      <c r="A53" s="12" t="s">
        <v>205</v>
      </c>
      <c r="C53" s="5">
        <v>26</v>
      </c>
      <c r="D53" s="4"/>
      <c r="E53" s="5">
        <v>5942622950</v>
      </c>
      <c r="F53" s="4"/>
      <c r="G53" s="5">
        <v>119953357</v>
      </c>
      <c r="H53" s="4"/>
      <c r="I53" s="5">
        <f t="shared" si="0"/>
        <v>5822669593</v>
      </c>
      <c r="J53" s="4"/>
      <c r="K53" s="5">
        <v>5942622950</v>
      </c>
      <c r="L53" s="4"/>
      <c r="M53" s="5">
        <v>119953357</v>
      </c>
      <c r="N53" s="4"/>
      <c r="O53" s="5">
        <v>5822669593</v>
      </c>
      <c r="U53" s="28"/>
      <c r="X53" s="28"/>
    </row>
    <row r="54" spans="1:24" ht="21" x14ac:dyDescent="0.55000000000000004">
      <c r="A54" s="12" t="s">
        <v>157</v>
      </c>
      <c r="C54" s="5">
        <v>28</v>
      </c>
      <c r="D54" s="4"/>
      <c r="E54" s="5">
        <v>2377049178</v>
      </c>
      <c r="F54" s="4"/>
      <c r="G54" s="5">
        <v>51592108</v>
      </c>
      <c r="H54" s="4"/>
      <c r="I54" s="5">
        <f t="shared" si="0"/>
        <v>2325457070</v>
      </c>
      <c r="J54" s="4"/>
      <c r="K54" s="5">
        <v>2377049178</v>
      </c>
      <c r="L54" s="4"/>
      <c r="M54" s="5">
        <v>51592108</v>
      </c>
      <c r="N54" s="4"/>
      <c r="O54" s="5">
        <v>2325457070</v>
      </c>
      <c r="U54" s="28"/>
      <c r="X54" s="28"/>
    </row>
    <row r="55" spans="1:24" ht="21.75" thickBot="1" x14ac:dyDescent="0.6">
      <c r="A55" s="12" t="s">
        <v>205</v>
      </c>
      <c r="C55" s="5">
        <v>30</v>
      </c>
      <c r="D55" s="4"/>
      <c r="E55" s="5">
        <v>1980874316</v>
      </c>
      <c r="F55" s="4"/>
      <c r="G55" s="5">
        <v>0</v>
      </c>
      <c r="H55" s="4"/>
      <c r="I55" s="5">
        <f t="shared" si="0"/>
        <v>1980874316</v>
      </c>
      <c r="J55" s="4"/>
      <c r="K55" s="5">
        <v>1980874316</v>
      </c>
      <c r="L55" s="4"/>
      <c r="M55" s="5">
        <v>0</v>
      </c>
      <c r="N55" s="4"/>
      <c r="O55" s="5">
        <v>1980874316</v>
      </c>
      <c r="U55" s="28"/>
      <c r="X55" s="28"/>
    </row>
    <row r="56" spans="1:24" ht="19.5" thickBot="1" x14ac:dyDescent="0.5">
      <c r="A56" s="11" t="s">
        <v>30</v>
      </c>
      <c r="C56" s="4" t="s">
        <v>30</v>
      </c>
      <c r="D56" s="4"/>
      <c r="E56" s="6">
        <f>SUM(E8:E55)</f>
        <v>984834406103</v>
      </c>
      <c r="F56" s="4"/>
      <c r="G56" s="6">
        <f>SUM(G8:G55)</f>
        <v>2686239162</v>
      </c>
      <c r="H56" s="4"/>
      <c r="I56" s="6">
        <f>SUM(I8:I55)</f>
        <v>982148166941</v>
      </c>
      <c r="J56" s="4"/>
      <c r="K56" s="6">
        <f>SUM(K8:K55)</f>
        <v>1555421420047</v>
      </c>
      <c r="L56" s="4"/>
      <c r="M56" s="6">
        <f>SUM(M8:M55)</f>
        <v>3311983705</v>
      </c>
      <c r="N56" s="4"/>
      <c r="O56" s="6">
        <f>SUM(O8:O55)</f>
        <v>1552109436342</v>
      </c>
    </row>
    <row r="57" spans="1:24" ht="19.5" thickTop="1" x14ac:dyDescent="0.45">
      <c r="I57" s="28"/>
    </row>
  </sheetData>
  <mergeCells count="6">
    <mergeCell ref="A2:O2"/>
    <mergeCell ref="A3:O3"/>
    <mergeCell ref="A4:O4"/>
    <mergeCell ref="A6:D6"/>
    <mergeCell ref="E6:I6"/>
    <mergeCell ref="K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سهام</vt:lpstr>
      <vt:lpstr>اوراق مشتقه</vt:lpstr>
      <vt:lpstr>واحد های صندوق</vt:lpstr>
      <vt:lpstr>اوراق مشارکت</vt:lpstr>
      <vt:lpstr>تعدیل قیمت</vt:lpstr>
      <vt:lpstr>سپرده</vt:lpstr>
      <vt:lpstr>جمع درآمدها</vt:lpstr>
      <vt:lpstr>سود اوراق بهادار</vt:lpstr>
      <vt:lpstr>سود سپرده بانکی</vt:lpstr>
      <vt:lpstr>درآمد ناشی از تغییر قیمت اوراق</vt:lpstr>
      <vt:lpstr>درآمد ناشی از فروش</vt:lpstr>
      <vt:lpstr>درآمد سرمایه گذاری در سهام</vt:lpstr>
      <vt:lpstr>درآمد سرمایه‌گذاری در صندوق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cp:lastPrinted>2024-11-30T13:02:25Z</cp:lastPrinted>
  <dcterms:created xsi:type="dcterms:W3CDTF">2024-11-26T08:39:50Z</dcterms:created>
  <dcterms:modified xsi:type="dcterms:W3CDTF">2024-11-30T13:10:37Z</dcterms:modified>
</cp:coreProperties>
</file>